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25\Фінансовий звіт за 1 кв_ 2025\"/>
    </mc:Choice>
  </mc:AlternateContent>
  <bookViews>
    <workbookView xWindow="0" yWindow="0" windowWidth="28440" windowHeight="12300" tabRatio="915" activeTab="2"/>
  </bookViews>
  <sheets>
    <sheet name="I. Фін результат" sheetId="2" r:id="rId1"/>
    <sheet name="Розшифровка фінрезультати" sheetId="21" r:id="rId2"/>
    <sheet name="ІІ. Розр. з бюджетом" sheetId="19" r:id="rId3"/>
    <sheet name="Розшифровка з розр з бюджет" sheetId="25" r:id="rId4"/>
    <sheet name="IV. Кап. інвестиції" sheetId="3" r:id="rId5"/>
    <sheet name="Розшифровка до капівидатків" sheetId="23" r:id="rId6"/>
    <sheet name="6.1. Інша інфо_1" sheetId="10" r:id="rId7"/>
    <sheet name="6.2. Інша інфо_2" sheetId="9" r:id="rId8"/>
    <sheet name="VII Статутн. капіт" sheetId="20" r:id="rId9"/>
    <sheet name="Розшифровка до Статутного" sheetId="24" r:id="rId10"/>
  </sheets>
  <externalReferences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</externalReferences>
  <definedNames>
    <definedName name="__123Graph_XGRAPH3" hidden="1">[1]GDP!#REF!</definedName>
    <definedName name="aa">'[2]1993'!$A$1:$IV$3,'[2]1993'!$A$1:$A$65536</definedName>
    <definedName name="ad">'[3]МТР Газ України'!$B$1</definedName>
    <definedName name="as">'[4]МТР Газ України'!$B$1</definedName>
    <definedName name="asdf">[5]Inform!$E$6</definedName>
    <definedName name="asdfg">[5]Inform!$F$2</definedName>
    <definedName name="BuiltIn_Print_Area___1___1">#REF!</definedName>
    <definedName name="ClDate">[6]Inform!$E$6</definedName>
    <definedName name="ClDate_21">[7]Inform!$E$6</definedName>
    <definedName name="ClDate_25">[7]Inform!$E$6</definedName>
    <definedName name="ClDate_6">[8]Inform!$E$6</definedName>
    <definedName name="CompName">[6]Inform!$F$2</definedName>
    <definedName name="CompName_21">[7]Inform!$F$2</definedName>
    <definedName name="CompName_25">[7]Inform!$F$2</definedName>
    <definedName name="CompName_6">[8]Inform!$F$2</definedName>
    <definedName name="CompNameE">[6]Inform!$G$2</definedName>
    <definedName name="CompNameE_21">[7]Inform!$G$2</definedName>
    <definedName name="CompNameE_25">[7]Inform!$G$2</definedName>
    <definedName name="CompNameE_6">[8]Inform!$G$2</definedName>
    <definedName name="Cost_Category_National_ID">#REF!</definedName>
    <definedName name="Cе511">#REF!</definedName>
    <definedName name="d">'[9]МТР Газ України'!$B$4</definedName>
    <definedName name="dCPIb">[10]попер_роз!#REF!</definedName>
    <definedName name="dPPIb">[10]попер_роз!#REF!</definedName>
    <definedName name="ds">'[11]7  Інші витрати'!#REF!</definedName>
    <definedName name="Fact_Type_ID">#REF!</definedName>
    <definedName name="G">'[12]МТР Газ України'!$B$1</definedName>
    <definedName name="ij1sssss">'[13]7  Інші витрати'!#REF!</definedName>
    <definedName name="LastItem">[14]Лист1!$A$1</definedName>
    <definedName name="Load">'[15]МТР Газ України'!$B$4</definedName>
    <definedName name="Load_ID">'[16]МТР Газ України'!$B$4</definedName>
    <definedName name="Load_ID_10">'[17]7  Інші витрати'!#REF!</definedName>
    <definedName name="Load_ID_11">'[18]МТР Газ України'!$B$4</definedName>
    <definedName name="Load_ID_12">'[18]МТР Газ України'!$B$4</definedName>
    <definedName name="Load_ID_13">'[18]МТР Газ України'!$B$4</definedName>
    <definedName name="Load_ID_14">'[18]МТР Газ України'!$B$4</definedName>
    <definedName name="Load_ID_15">'[18]МТР Газ України'!$B$4</definedName>
    <definedName name="Load_ID_16">'[18]МТР Газ України'!$B$4</definedName>
    <definedName name="Load_ID_17">'[18]МТР Газ України'!$B$4</definedName>
    <definedName name="Load_ID_18">'[19]МТР Газ України'!$B$4</definedName>
    <definedName name="Load_ID_19">'[20]МТР Газ України'!$B$4</definedName>
    <definedName name="Load_ID_20">'[19]МТР Газ України'!$B$4</definedName>
    <definedName name="Load_ID_200">'[15]МТР Газ України'!$B$4</definedName>
    <definedName name="Load_ID_21">'[21]МТР Газ України'!$B$4</definedName>
    <definedName name="Load_ID_23">'[20]МТР Газ України'!$B$4</definedName>
    <definedName name="Load_ID_25">'[21]МТР Газ України'!$B$4</definedName>
    <definedName name="Load_ID_542">'[22]МТР Газ України'!$B$4</definedName>
    <definedName name="Load_ID_6">'[18]МТР Газ України'!$B$4</definedName>
    <definedName name="OpDate">[6]Inform!$E$5</definedName>
    <definedName name="OpDate_21">[7]Inform!$E$5</definedName>
    <definedName name="OpDate_25">[7]Inform!$E$5</definedName>
    <definedName name="OpDate_6">[8]Inform!$E$5</definedName>
    <definedName name="QR">[23]Inform!$E$5</definedName>
    <definedName name="qw">[5]Inform!$E$5</definedName>
    <definedName name="qwert">[5]Inform!$G$2</definedName>
    <definedName name="qwerty">'[4]МТР Газ України'!$B$4</definedName>
    <definedName name="ShowFil">[14]!ShowFil</definedName>
    <definedName name="SU_ID">#REF!</definedName>
    <definedName name="Time_ID">'[16]МТР Газ України'!$B$1</definedName>
    <definedName name="Time_ID_10">'[17]7  Інші витрати'!#REF!</definedName>
    <definedName name="Time_ID_11">'[18]МТР Газ України'!$B$1</definedName>
    <definedName name="Time_ID_12">'[18]МТР Газ України'!$B$1</definedName>
    <definedName name="Time_ID_13">'[18]МТР Газ України'!$B$1</definedName>
    <definedName name="Time_ID_14">'[18]МТР Газ України'!$B$1</definedName>
    <definedName name="Time_ID_15">'[18]МТР Газ України'!$B$1</definedName>
    <definedName name="Time_ID_16">'[18]МТР Газ України'!$B$1</definedName>
    <definedName name="Time_ID_17">'[18]МТР Газ України'!$B$1</definedName>
    <definedName name="Time_ID_18">'[19]МТР Газ України'!$B$1</definedName>
    <definedName name="Time_ID_19">'[20]МТР Газ України'!$B$1</definedName>
    <definedName name="Time_ID_20">'[19]МТР Газ України'!$B$1</definedName>
    <definedName name="Time_ID_21">'[21]МТР Газ України'!$B$1</definedName>
    <definedName name="Time_ID_23">'[20]МТР Газ України'!$B$1</definedName>
    <definedName name="Time_ID_25">'[21]МТР Газ України'!$B$1</definedName>
    <definedName name="Time_ID_6">'[18]МТР Газ України'!$B$1</definedName>
    <definedName name="Time_ID0">'[16]МТР Газ України'!$F$1</definedName>
    <definedName name="Time_ID0_10">'[17]7  Інші витрати'!#REF!</definedName>
    <definedName name="Time_ID0_11">'[18]МТР Газ України'!$F$1</definedName>
    <definedName name="Time_ID0_12">'[18]МТР Газ України'!$F$1</definedName>
    <definedName name="Time_ID0_13">'[18]МТР Газ України'!$F$1</definedName>
    <definedName name="Time_ID0_14">'[18]МТР Газ України'!$F$1</definedName>
    <definedName name="Time_ID0_15">'[18]МТР Газ України'!$F$1</definedName>
    <definedName name="Time_ID0_16">'[18]МТР Газ України'!$F$1</definedName>
    <definedName name="Time_ID0_17">'[18]МТР Газ України'!$F$1</definedName>
    <definedName name="Time_ID0_18">'[19]МТР Газ України'!$F$1</definedName>
    <definedName name="Time_ID0_19">'[20]МТР Газ України'!$F$1</definedName>
    <definedName name="Time_ID0_20">'[19]МТР Газ України'!$F$1</definedName>
    <definedName name="Time_ID0_21">'[21]МТР Газ України'!$F$1</definedName>
    <definedName name="Time_ID0_23">'[20]МТР Газ України'!$F$1</definedName>
    <definedName name="Time_ID0_25">'[21]МТР Газ України'!$F$1</definedName>
    <definedName name="Time_ID0_6">'[18]МТР Газ України'!$F$1</definedName>
    <definedName name="ttttttt">#REF!</definedName>
    <definedName name="Unit">[6]Inform!$E$38</definedName>
    <definedName name="Unit_21">[7]Inform!$E$38</definedName>
    <definedName name="Unit_25">[7]Inform!$E$38</definedName>
    <definedName name="Unit_6">[8]Inform!$E$38</definedName>
    <definedName name="WQER">'[24]МТР Газ України'!$B$4</definedName>
    <definedName name="wr">'[24]МТР Газ України'!$B$4</definedName>
    <definedName name="yyyy">#REF!</definedName>
    <definedName name="zx">'[4]МТР Газ України'!$F$1</definedName>
    <definedName name="zxc">[5]Inform!$E$38</definedName>
    <definedName name="а">'[13]7  Інші витрати'!#REF!</definedName>
    <definedName name="ав">#REF!</definedName>
    <definedName name="аен">'[24]МТР Газ України'!$B$4</definedName>
    <definedName name="_xlnm.Database">'[25]Ener '!$A$1:$G$2645</definedName>
    <definedName name="в">'[26]МТР Газ України'!$F$1</definedName>
    <definedName name="ватт">'[27]БАЗА  '!#REF!</definedName>
    <definedName name="Д">'[15]МТР Газ України'!$B$4</definedName>
    <definedName name="е">#REF!</definedName>
    <definedName name="є">#REF!</definedName>
    <definedName name="_xlnm.Print_Titles" localSheetId="0">'I. Фін результат'!$8:$10</definedName>
    <definedName name="_xlnm.Print_Titles" localSheetId="2">'ІІ. Розр. з бюджетом'!$4:$6</definedName>
    <definedName name="Заголовки_для_печати_МИ">'[28]1993'!$A$1:$IV$3,'[28]1993'!$A$1:$A$65536</definedName>
    <definedName name="і">[29]Inform!$F$2</definedName>
    <definedName name="ів">#REF!</definedName>
    <definedName name="ів___0">#REF!</definedName>
    <definedName name="ів_22">#REF!</definedName>
    <definedName name="ів_26">#REF!</definedName>
    <definedName name="іваіа">'[30]7  Інші витрати'!#REF!</definedName>
    <definedName name="іваф">#REF!</definedName>
    <definedName name="івів">'[12]МТР Газ України'!$B$1</definedName>
    <definedName name="іцу">[23]Inform!$G$2</definedName>
    <definedName name="йуц">#REF!</definedName>
    <definedName name="йцу">#REF!</definedName>
    <definedName name="йцуйй">#REF!</definedName>
    <definedName name="йцукц">'[30]7  Інші витрати'!#REF!</definedName>
    <definedName name="КЕ">#REF!</definedName>
    <definedName name="КЕ___0">#REF!</definedName>
    <definedName name="КЕ_22">#REF!</definedName>
    <definedName name="КЕ_26">#REF!</definedName>
    <definedName name="кен">#REF!</definedName>
    <definedName name="л">#REF!</definedName>
    <definedName name="_xlnm.Print_Area" localSheetId="6">'6.1. Інша інфо_1'!$A$1:$O$37</definedName>
    <definedName name="_xlnm.Print_Area" localSheetId="7">'6.2. Інша інфо_2'!$A$1:$AF$46</definedName>
    <definedName name="_xlnm.Print_Area" localSheetId="0">'I. Фін результат'!$A$1:$I$103</definedName>
    <definedName name="_xlnm.Print_Area" localSheetId="4">'IV. Кап. інвестиції'!$A$1:$H$18</definedName>
    <definedName name="_xlnm.Print_Area" localSheetId="8">'VII Статутн. капіт'!$A$1:$H$18</definedName>
    <definedName name="_xlnm.Print_Area" localSheetId="2">'ІІ. Розр. з бюджетом'!$A$1:$H$49</definedName>
    <definedName name="_xlnm.Print_Area" localSheetId="5">'Розшифровка до капівидатків'!$A$1:$G$29</definedName>
    <definedName name="_xlnm.Print_Area" localSheetId="9">'Розшифровка до Статутного'!$A$1:$G$16</definedName>
    <definedName name="_xlnm.Print_Area" localSheetId="3">'Розшифровка з розр з бюджет'!$A$1:$G$28</definedName>
    <definedName name="_xlnm.Print_Area" localSheetId="1">'Розшифровка фінрезультати'!$A$1:$G$54</definedName>
    <definedName name="п">'[13]7  Інші витрати'!#REF!</definedName>
    <definedName name="пдв">'[15]МТР Газ України'!$B$4</definedName>
    <definedName name="пдв_утг">'[15]МТР Газ України'!$F$1</definedName>
    <definedName name="План">#REF!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.">#REF!</definedName>
    <definedName name="ппп">[31]Inform!$E$6</definedName>
    <definedName name="р">#REF!</definedName>
    <definedName name="т">[32]Inform!$E$6</definedName>
    <definedName name="тариф">[33]Inform!$G$2</definedName>
    <definedName name="уйцукйцуйу">#REF!</definedName>
    <definedName name="уке">[34]Inform!$G$2</definedName>
    <definedName name="УТГ">'[15]МТР Газ України'!$B$4</definedName>
    <definedName name="фів">'[24]МТР Газ України'!$B$4</definedName>
    <definedName name="фіваіф">'[30]7  Інші витрати'!#REF!</definedName>
    <definedName name="фф">'[26]МТР Газ України'!$F$1</definedName>
    <definedName name="ц">'[13]7  Інші витрати'!#REF!</definedName>
    <definedName name="ччч">'[35]БАЗА  '!#REF!</definedName>
    <definedName name="ш">#REF!</definedName>
  </definedNames>
  <calcPr calcId="162913"/>
</workbook>
</file>

<file path=xl/calcChain.xml><?xml version="1.0" encoding="utf-8"?>
<calcChain xmlns="http://schemas.openxmlformats.org/spreadsheetml/2006/main">
  <c r="G33" i="21" l="1"/>
  <c r="G48" i="21"/>
  <c r="F49" i="21"/>
  <c r="F10" i="23"/>
  <c r="F9" i="23"/>
  <c r="G81" i="2" l="1"/>
  <c r="G70" i="2"/>
  <c r="F17" i="19" l="1"/>
  <c r="D17" i="19"/>
  <c r="F34" i="21" l="1"/>
  <c r="G34" i="21"/>
  <c r="F33" i="21" l="1"/>
  <c r="F35" i="21" l="1"/>
  <c r="G35" i="21"/>
  <c r="AD14" i="9" l="1"/>
  <c r="AE14" i="9" s="1"/>
  <c r="AC14" i="9"/>
  <c r="AB14" i="9"/>
  <c r="AA14" i="9"/>
  <c r="X14" i="9"/>
  <c r="W14" i="9"/>
  <c r="T14" i="9"/>
  <c r="S14" i="9"/>
  <c r="P14" i="9"/>
  <c r="O14" i="9"/>
  <c r="F16" i="23"/>
  <c r="G16" i="23"/>
  <c r="AF14" i="9" l="1"/>
  <c r="D37" i="21"/>
  <c r="C10" i="10" l="1"/>
  <c r="C22" i="10" s="1"/>
  <c r="C14" i="10"/>
  <c r="C18" i="10"/>
  <c r="C23" i="10"/>
  <c r="C24" i="10"/>
  <c r="C25" i="10"/>
  <c r="C22" i="23"/>
  <c r="C18" i="23"/>
  <c r="C11" i="23"/>
  <c r="C8" i="23"/>
  <c r="C7" i="3"/>
  <c r="C40" i="19"/>
  <c r="C36" i="19"/>
  <c r="C27" i="19"/>
  <c r="C19" i="19"/>
  <c r="C43" i="19" s="1"/>
  <c r="C17" i="19"/>
  <c r="C9" i="19"/>
  <c r="C46" i="21"/>
  <c r="C39" i="21"/>
  <c r="C37" i="21"/>
  <c r="C24" i="21"/>
  <c r="C6" i="21"/>
  <c r="C99" i="2"/>
  <c r="C91" i="2"/>
  <c r="C90" i="2"/>
  <c r="C89" i="2"/>
  <c r="C88" i="2"/>
  <c r="C87" i="2"/>
  <c r="C71" i="2"/>
  <c r="C68" i="2"/>
  <c r="C56" i="2"/>
  <c r="C52" i="2"/>
  <c r="C82" i="2" s="1"/>
  <c r="C44" i="2"/>
  <c r="C23" i="2"/>
  <c r="C83" i="2" s="1"/>
  <c r="C22" i="2"/>
  <c r="C63" i="2" s="1"/>
  <c r="C13" i="2"/>
  <c r="C6" i="23" l="1"/>
  <c r="C74" i="2"/>
  <c r="C79" i="2" s="1"/>
  <c r="C86" i="2"/>
  <c r="C92" i="2" s="1"/>
  <c r="V16" i="9"/>
  <c r="G33" i="19"/>
  <c r="G31" i="19"/>
  <c r="G29" i="19"/>
  <c r="F16" i="21"/>
  <c r="G16" i="21"/>
  <c r="F31" i="21" l="1"/>
  <c r="G31" i="21"/>
  <c r="F30" i="21"/>
  <c r="G30" i="21"/>
  <c r="E8" i="23" l="1"/>
  <c r="D8" i="23"/>
  <c r="F22" i="21" l="1"/>
  <c r="G22" i="21"/>
  <c r="E6" i="21"/>
  <c r="V19" i="9"/>
  <c r="AD19" i="9" s="1"/>
  <c r="AD20" i="9"/>
  <c r="AC20" i="9"/>
  <c r="AB20" i="9"/>
  <c r="AA20" i="9"/>
  <c r="X20" i="9"/>
  <c r="W20" i="9"/>
  <c r="T20" i="9"/>
  <c r="S20" i="9"/>
  <c r="P20" i="9"/>
  <c r="O20" i="9"/>
  <c r="AD21" i="9"/>
  <c r="AC21" i="9"/>
  <c r="AB21" i="9"/>
  <c r="AA21" i="9"/>
  <c r="X21" i="9"/>
  <c r="W21" i="9"/>
  <c r="T21" i="9"/>
  <c r="S21" i="9"/>
  <c r="P21" i="9"/>
  <c r="O21" i="9"/>
  <c r="Z24" i="9"/>
  <c r="Y24" i="9"/>
  <c r="R24" i="9"/>
  <c r="Q24" i="9"/>
  <c r="N24" i="9"/>
  <c r="M24" i="9"/>
  <c r="AD23" i="9"/>
  <c r="AC23" i="9"/>
  <c r="AB23" i="9"/>
  <c r="AA23" i="9"/>
  <c r="X23" i="9"/>
  <c r="W23" i="9"/>
  <c r="T23" i="9"/>
  <c r="S23" i="9"/>
  <c r="P23" i="9"/>
  <c r="O23" i="9"/>
  <c r="AD22" i="9"/>
  <c r="AC22" i="9"/>
  <c r="AB22" i="9"/>
  <c r="AA22" i="9"/>
  <c r="X22" i="9"/>
  <c r="W22" i="9"/>
  <c r="T22" i="9"/>
  <c r="S22" i="9"/>
  <c r="P22" i="9"/>
  <c r="O22" i="9"/>
  <c r="AB19" i="9"/>
  <c r="AA19" i="9"/>
  <c r="U19" i="9"/>
  <c r="AC19" i="9" s="1"/>
  <c r="T19" i="9"/>
  <c r="S19" i="9"/>
  <c r="P19" i="9"/>
  <c r="O19" i="9"/>
  <c r="AD18" i="9"/>
  <c r="AC18" i="9"/>
  <c r="AB18" i="9"/>
  <c r="AA18" i="9"/>
  <c r="X18" i="9"/>
  <c r="W18" i="9"/>
  <c r="T18" i="9"/>
  <c r="S18" i="9"/>
  <c r="P18" i="9"/>
  <c r="O18" i="9"/>
  <c r="AD17" i="9"/>
  <c r="AC17" i="9"/>
  <c r="AB17" i="9"/>
  <c r="AA17" i="9"/>
  <c r="X17" i="9"/>
  <c r="W17" i="9"/>
  <c r="T17" i="9"/>
  <c r="S17" i="9"/>
  <c r="P17" i="9"/>
  <c r="O17" i="9"/>
  <c r="AB16" i="9"/>
  <c r="AA16" i="9"/>
  <c r="AD16" i="9"/>
  <c r="U16" i="9"/>
  <c r="AC16" i="9" s="1"/>
  <c r="T16" i="9"/>
  <c r="S16" i="9"/>
  <c r="P16" i="9"/>
  <c r="O16" i="9"/>
  <c r="AD15" i="9"/>
  <c r="AC15" i="9"/>
  <c r="AB15" i="9"/>
  <c r="AA15" i="9"/>
  <c r="X15" i="9"/>
  <c r="W15" i="9"/>
  <c r="T15" i="9"/>
  <c r="S15" i="9"/>
  <c r="P15" i="9"/>
  <c r="O15" i="9"/>
  <c r="AD13" i="9"/>
  <c r="AC13" i="9"/>
  <c r="AB13" i="9"/>
  <c r="AA13" i="9"/>
  <c r="X13" i="9"/>
  <c r="W13" i="9"/>
  <c r="T13" i="9"/>
  <c r="S13" i="9"/>
  <c r="P13" i="9"/>
  <c r="O13" i="9"/>
  <c r="AB12" i="9"/>
  <c r="AA12" i="9"/>
  <c r="V12" i="9"/>
  <c r="AD12" i="9" s="1"/>
  <c r="U12" i="9"/>
  <c r="T12" i="9"/>
  <c r="S12" i="9"/>
  <c r="P12" i="9"/>
  <c r="O12" i="9"/>
  <c r="AD11" i="9"/>
  <c r="AC11" i="9"/>
  <c r="AB11" i="9"/>
  <c r="AA11" i="9"/>
  <c r="X11" i="9"/>
  <c r="W11" i="9"/>
  <c r="T11" i="9"/>
  <c r="S11" i="9"/>
  <c r="P11" i="9"/>
  <c r="O11" i="9"/>
  <c r="AD10" i="9"/>
  <c r="AC10" i="9"/>
  <c r="AB10" i="9"/>
  <c r="AA10" i="9"/>
  <c r="X10" i="9"/>
  <c r="W10" i="9"/>
  <c r="T10" i="9"/>
  <c r="S10" i="9"/>
  <c r="P10" i="9"/>
  <c r="O10" i="9"/>
  <c r="AB9" i="9"/>
  <c r="AA9" i="9"/>
  <c r="V9" i="9"/>
  <c r="U9" i="9"/>
  <c r="T9" i="9"/>
  <c r="S9" i="9"/>
  <c r="P9" i="9"/>
  <c r="O9" i="9"/>
  <c r="AA24" i="9" l="1"/>
  <c r="AE21" i="9"/>
  <c r="U24" i="9"/>
  <c r="O24" i="9"/>
  <c r="AE20" i="9"/>
  <c r="S24" i="9"/>
  <c r="V24" i="9"/>
  <c r="X24" i="9" s="1"/>
  <c r="AF20" i="9"/>
  <c r="AF21" i="9"/>
  <c r="AF11" i="9"/>
  <c r="AF13" i="9"/>
  <c r="AF15" i="9"/>
  <c r="AF17" i="9"/>
  <c r="AF18" i="9"/>
  <c r="AF22" i="9"/>
  <c r="AF23" i="9"/>
  <c r="AF10" i="9"/>
  <c r="AE10" i="9"/>
  <c r="AE11" i="9"/>
  <c r="W12" i="9"/>
  <c r="AE13" i="9"/>
  <c r="AE15" i="9"/>
  <c r="AE17" i="9"/>
  <c r="AE18" i="9"/>
  <c r="AE22" i="9"/>
  <c r="AE23" i="9"/>
  <c r="AE16" i="9"/>
  <c r="AF16" i="9"/>
  <c r="AE19" i="9"/>
  <c r="AF19" i="9"/>
  <c r="W9" i="9"/>
  <c r="AC9" i="9"/>
  <c r="AC12" i="9"/>
  <c r="AF12" i="9" s="1"/>
  <c r="X9" i="9"/>
  <c r="AD9" i="9"/>
  <c r="X12" i="9"/>
  <c r="X16" i="9"/>
  <c r="X19" i="9"/>
  <c r="P24" i="9"/>
  <c r="T24" i="9"/>
  <c r="AB24" i="9"/>
  <c r="W16" i="9"/>
  <c r="W19" i="9"/>
  <c r="AC24" i="9"/>
  <c r="M25" i="9" s="1"/>
  <c r="AD24" i="9" l="1"/>
  <c r="AF24" i="9" s="1"/>
  <c r="W24" i="9"/>
  <c r="AF9" i="9"/>
  <c r="AE9" i="9"/>
  <c r="Q25" i="9"/>
  <c r="U25" i="9"/>
  <c r="AE12" i="9"/>
  <c r="AE24" i="9" s="1"/>
  <c r="Y25" i="9"/>
  <c r="R25" i="9" l="1"/>
  <c r="N25" i="9"/>
  <c r="Z25" i="9"/>
  <c r="V25" i="9"/>
  <c r="AC25" i="9"/>
  <c r="AD25" i="9" l="1"/>
  <c r="E22" i="23"/>
  <c r="E11" i="23"/>
  <c r="I25" i="10"/>
  <c r="I24" i="10"/>
  <c r="I23" i="10"/>
  <c r="G37" i="10" l="1"/>
  <c r="H12" i="20"/>
  <c r="G12" i="20"/>
  <c r="H11" i="20"/>
  <c r="G11" i="20"/>
  <c r="G25" i="23" l="1"/>
  <c r="G24" i="23"/>
  <c r="G23" i="23"/>
  <c r="G22" i="23"/>
  <c r="G21" i="23"/>
  <c r="G20" i="23"/>
  <c r="G19" i="23"/>
  <c r="G17" i="23"/>
  <c r="G15" i="23"/>
  <c r="G14" i="23"/>
  <c r="G13" i="23"/>
  <c r="G12" i="23"/>
  <c r="F21" i="23"/>
  <c r="F19" i="23"/>
  <c r="F17" i="23"/>
  <c r="F15" i="23"/>
  <c r="F14" i="23"/>
  <c r="F13" i="23"/>
  <c r="F12" i="23"/>
  <c r="E18" i="23"/>
  <c r="G18" i="23" s="1"/>
  <c r="G45" i="21"/>
  <c r="F45" i="21"/>
  <c r="G44" i="21"/>
  <c r="F44" i="21"/>
  <c r="G43" i="21"/>
  <c r="F43" i="21"/>
  <c r="G42" i="21"/>
  <c r="F42" i="21"/>
  <c r="G41" i="21"/>
  <c r="F41" i="21"/>
  <c r="G40" i="21"/>
  <c r="F40" i="21"/>
  <c r="E39" i="21"/>
  <c r="G50" i="21"/>
  <c r="F50" i="21"/>
  <c r="F48" i="21"/>
  <c r="G47" i="21"/>
  <c r="F47" i="21"/>
  <c r="E46" i="21"/>
  <c r="G38" i="21"/>
  <c r="F38" i="21"/>
  <c r="G36" i="21"/>
  <c r="G32" i="21"/>
  <c r="G29" i="21"/>
  <c r="G28" i="21"/>
  <c r="G27" i="21"/>
  <c r="G26" i="21"/>
  <c r="G25" i="21"/>
  <c r="F36" i="21"/>
  <c r="F32" i="21"/>
  <c r="F29" i="21"/>
  <c r="F28" i="21"/>
  <c r="F27" i="21"/>
  <c r="F26" i="21"/>
  <c r="F25" i="21"/>
  <c r="G23" i="21"/>
  <c r="G21" i="21"/>
  <c r="G20" i="21"/>
  <c r="G19" i="21"/>
  <c r="G18" i="21"/>
  <c r="G17" i="21"/>
  <c r="G15" i="21"/>
  <c r="G14" i="21"/>
  <c r="G13" i="21"/>
  <c r="G12" i="21"/>
  <c r="G11" i="21"/>
  <c r="G10" i="21"/>
  <c r="G9" i="21"/>
  <c r="G8" i="21"/>
  <c r="G7" i="21"/>
  <c r="F23" i="21"/>
  <c r="F21" i="21"/>
  <c r="F20" i="21"/>
  <c r="F19" i="21"/>
  <c r="F18" i="21"/>
  <c r="F17" i="21"/>
  <c r="F15" i="21"/>
  <c r="F14" i="21"/>
  <c r="F13" i="21"/>
  <c r="F12" i="21"/>
  <c r="F11" i="21"/>
  <c r="F10" i="21"/>
  <c r="F9" i="21"/>
  <c r="F8" i="21"/>
  <c r="F7" i="21"/>
  <c r="E37" i="21"/>
  <c r="E24" i="21"/>
  <c r="D37" i="10"/>
  <c r="F23" i="23"/>
  <c r="D11" i="23"/>
  <c r="D6" i="23" s="1"/>
  <c r="D46" i="21"/>
  <c r="D39" i="21"/>
  <c r="D24" i="21"/>
  <c r="D6" i="21"/>
  <c r="F46" i="21" l="1"/>
  <c r="G46" i="21"/>
  <c r="E6" i="23"/>
  <c r="I18" i="10"/>
  <c r="F18" i="10"/>
  <c r="K34" i="10" l="1"/>
  <c r="K35" i="10"/>
  <c r="K36" i="10"/>
  <c r="L34" i="10"/>
  <c r="L35" i="10"/>
  <c r="L36" i="10"/>
  <c r="M34" i="10"/>
  <c r="M35" i="10"/>
  <c r="M36" i="10"/>
  <c r="N34" i="10"/>
  <c r="N35" i="10"/>
  <c r="N36" i="10"/>
  <c r="O34" i="10"/>
  <c r="O35" i="10"/>
  <c r="O36" i="10"/>
  <c r="O37" i="10"/>
  <c r="N37" i="10"/>
  <c r="L37" i="10"/>
  <c r="K37" i="10"/>
  <c r="J34" i="10"/>
  <c r="J35" i="10"/>
  <c r="J36" i="10"/>
  <c r="J37" i="10"/>
  <c r="M37" i="10"/>
  <c r="F25" i="10"/>
  <c r="F24" i="10"/>
  <c r="F23" i="10"/>
  <c r="I14" i="10"/>
  <c r="F14" i="10"/>
  <c r="I10" i="10"/>
  <c r="I22" i="10" s="1"/>
  <c r="F10" i="10"/>
  <c r="F22" i="10" s="1"/>
  <c r="C22" i="25" l="1"/>
  <c r="C19" i="25"/>
  <c r="C16" i="25"/>
  <c r="C13" i="25"/>
  <c r="C9" i="25"/>
  <c r="C7" i="25"/>
  <c r="G20" i="25" l="1"/>
  <c r="E22" i="25"/>
  <c r="D22" i="25"/>
  <c r="F20" i="25"/>
  <c r="E19" i="25"/>
  <c r="D19" i="25"/>
  <c r="E16" i="25"/>
  <c r="D16" i="25"/>
  <c r="F10" i="25"/>
  <c r="E9" i="25"/>
  <c r="D9" i="25"/>
  <c r="D27" i="19"/>
  <c r="E27" i="19"/>
  <c r="F27" i="19"/>
  <c r="H30" i="19"/>
  <c r="H31" i="19"/>
  <c r="H32" i="19"/>
  <c r="H33" i="19"/>
  <c r="H34" i="19"/>
  <c r="H28" i="19"/>
  <c r="F9" i="25" l="1"/>
  <c r="G19" i="25"/>
  <c r="G22" i="25"/>
  <c r="F22" i="25"/>
  <c r="F19" i="25"/>
  <c r="G23" i="25" l="1"/>
  <c r="F23" i="25"/>
  <c r="G17" i="25"/>
  <c r="F17" i="25"/>
  <c r="G16" i="25"/>
  <c r="F16" i="25"/>
  <c r="G14" i="25"/>
  <c r="F14" i="25"/>
  <c r="E13" i="25"/>
  <c r="D13" i="25"/>
  <c r="G10" i="25"/>
  <c r="G8" i="25"/>
  <c r="F8" i="25"/>
  <c r="E7" i="25"/>
  <c r="D7" i="25"/>
  <c r="G13" i="25" l="1"/>
  <c r="G9" i="25"/>
  <c r="G7" i="25"/>
  <c r="F7" i="25"/>
  <c r="F13" i="25"/>
  <c r="G7" i="24" l="1"/>
  <c r="G8" i="24"/>
  <c r="G9" i="24"/>
  <c r="G10" i="24"/>
  <c r="G11" i="24"/>
  <c r="G12" i="24"/>
  <c r="F7" i="24"/>
  <c r="F8" i="24"/>
  <c r="F9" i="24"/>
  <c r="F10" i="24"/>
  <c r="F11" i="24"/>
  <c r="F12" i="24"/>
  <c r="E6" i="24"/>
  <c r="D6" i="24"/>
  <c r="G6" i="24" l="1"/>
  <c r="F6" i="24"/>
  <c r="G7" i="23" l="1"/>
  <c r="G8" i="23"/>
  <c r="G11" i="23"/>
  <c r="G6" i="23"/>
  <c r="F7" i="23"/>
  <c r="F8" i="23"/>
  <c r="F11" i="23"/>
  <c r="F18" i="23"/>
  <c r="F20" i="23"/>
  <c r="F22" i="23"/>
  <c r="F24" i="23"/>
  <c r="F25" i="23"/>
  <c r="F6" i="23"/>
  <c r="G39" i="21"/>
  <c r="F6" i="21"/>
  <c r="G6" i="21"/>
  <c r="F39" i="21" l="1"/>
  <c r="G24" i="21"/>
  <c r="F24" i="21"/>
  <c r="G37" i="21"/>
  <c r="F37" i="21"/>
  <c r="G25" i="19" l="1"/>
  <c r="H25" i="19"/>
  <c r="D36" i="19" l="1"/>
  <c r="E36" i="19"/>
  <c r="F36" i="19"/>
  <c r="D9" i="20"/>
  <c r="E9" i="20"/>
  <c r="F9" i="20"/>
  <c r="C9" i="20"/>
  <c r="T38" i="9"/>
  <c r="R38" i="9"/>
  <c r="P38" i="9"/>
  <c r="N35" i="9"/>
  <c r="N37" i="9"/>
  <c r="L38" i="9"/>
  <c r="J38" i="9"/>
  <c r="H38" i="9"/>
  <c r="F38" i="9"/>
  <c r="E13" i="2"/>
  <c r="E56" i="2"/>
  <c r="F13" i="2"/>
  <c r="F52" i="2"/>
  <c r="F56" i="2"/>
  <c r="D87" i="2"/>
  <c r="E89" i="2"/>
  <c r="E91" i="2"/>
  <c r="E87" i="2"/>
  <c r="F88" i="2"/>
  <c r="F90" i="2"/>
  <c r="F89" i="2"/>
  <c r="F91" i="2"/>
  <c r="F87" i="2"/>
  <c r="G8" i="3"/>
  <c r="H8" i="3"/>
  <c r="G9" i="3"/>
  <c r="H9" i="3"/>
  <c r="G10" i="3"/>
  <c r="H10" i="3"/>
  <c r="G11" i="3"/>
  <c r="H11" i="3"/>
  <c r="G12" i="3"/>
  <c r="H12" i="3"/>
  <c r="G13" i="3"/>
  <c r="H13" i="3"/>
  <c r="D7" i="3"/>
  <c r="E7" i="3"/>
  <c r="F7" i="3"/>
  <c r="D40" i="19"/>
  <c r="E40" i="19"/>
  <c r="F40" i="19"/>
  <c r="D19" i="19"/>
  <c r="E19" i="19"/>
  <c r="F19" i="19"/>
  <c r="H20" i="19"/>
  <c r="H21" i="19"/>
  <c r="H22" i="19"/>
  <c r="H23" i="19"/>
  <c r="H24" i="19"/>
  <c r="H26" i="19"/>
  <c r="H29" i="19"/>
  <c r="H35" i="19"/>
  <c r="H37" i="19"/>
  <c r="H38" i="19"/>
  <c r="H39" i="19"/>
  <c r="H41" i="19"/>
  <c r="H42" i="19"/>
  <c r="H10" i="19"/>
  <c r="H11" i="19"/>
  <c r="H12" i="19"/>
  <c r="H13" i="19"/>
  <c r="H14" i="19"/>
  <c r="H15" i="19"/>
  <c r="H16" i="19"/>
  <c r="D9" i="19"/>
  <c r="E9" i="19"/>
  <c r="F9" i="19"/>
  <c r="D91" i="2"/>
  <c r="D90" i="2"/>
  <c r="E90" i="2"/>
  <c r="D89" i="2"/>
  <c r="D88" i="2"/>
  <c r="E88" i="2"/>
  <c r="G57" i="2"/>
  <c r="G58" i="2"/>
  <c r="G59" i="2"/>
  <c r="G60" i="2"/>
  <c r="G61" i="2"/>
  <c r="G62" i="2"/>
  <c r="G54" i="2"/>
  <c r="G55" i="2"/>
  <c r="G53" i="2"/>
  <c r="G48" i="2"/>
  <c r="H95" i="2"/>
  <c r="H96" i="2"/>
  <c r="H97" i="2"/>
  <c r="H98" i="2"/>
  <c r="E99" i="2"/>
  <c r="F99" i="2"/>
  <c r="H94" i="2"/>
  <c r="F44" i="2"/>
  <c r="E44" i="2"/>
  <c r="H14" i="2"/>
  <c r="H15" i="2"/>
  <c r="H16" i="2"/>
  <c r="H17" i="2"/>
  <c r="H18" i="2"/>
  <c r="H19" i="2"/>
  <c r="H20" i="2"/>
  <c r="H21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5" i="2"/>
  <c r="H46" i="2"/>
  <c r="H47" i="2"/>
  <c r="H48" i="2"/>
  <c r="H49" i="2"/>
  <c r="H50" i="2"/>
  <c r="H51" i="2"/>
  <c r="H53" i="2"/>
  <c r="H54" i="2"/>
  <c r="H55" i="2"/>
  <c r="H57" i="2"/>
  <c r="H58" i="2"/>
  <c r="H59" i="2"/>
  <c r="H60" i="2"/>
  <c r="H61" i="2"/>
  <c r="H62" i="2"/>
  <c r="H64" i="2"/>
  <c r="H65" i="2"/>
  <c r="H66" i="2"/>
  <c r="H67" i="2"/>
  <c r="H69" i="2"/>
  <c r="H70" i="2"/>
  <c r="H72" i="2"/>
  <c r="H73" i="2"/>
  <c r="H75" i="2"/>
  <c r="H76" i="2"/>
  <c r="H77" i="2"/>
  <c r="H78" i="2"/>
  <c r="H80" i="2"/>
  <c r="H81" i="2"/>
  <c r="H84" i="2"/>
  <c r="H12" i="2"/>
  <c r="D44" i="2"/>
  <c r="D71" i="2"/>
  <c r="E71" i="2"/>
  <c r="F71" i="2"/>
  <c r="D68" i="2"/>
  <c r="E68" i="2"/>
  <c r="F68" i="2"/>
  <c r="D56" i="2"/>
  <c r="D52" i="2"/>
  <c r="E52" i="2"/>
  <c r="G84" i="2"/>
  <c r="D99" i="2"/>
  <c r="G98" i="2"/>
  <c r="G97" i="2"/>
  <c r="G96" i="2"/>
  <c r="G95" i="2"/>
  <c r="G94" i="2"/>
  <c r="G65" i="2"/>
  <c r="D13" i="2"/>
  <c r="D23" i="2"/>
  <c r="E23" i="2"/>
  <c r="F23" i="2"/>
  <c r="G24" i="19"/>
  <c r="G42" i="19"/>
  <c r="G38" i="19"/>
  <c r="G37" i="19"/>
  <c r="G35" i="19"/>
  <c r="G27" i="19" s="1"/>
  <c r="G26" i="19"/>
  <c r="G23" i="19"/>
  <c r="G22" i="19"/>
  <c r="G21" i="19"/>
  <c r="G20" i="19"/>
  <c r="G16" i="19"/>
  <c r="G15" i="19"/>
  <c r="G14" i="19"/>
  <c r="G13" i="19"/>
  <c r="G12" i="19"/>
  <c r="G11" i="19"/>
  <c r="G10" i="19"/>
  <c r="G80" i="2"/>
  <c r="G78" i="2"/>
  <c r="G75" i="2"/>
  <c r="G73" i="2"/>
  <c r="G69" i="2"/>
  <c r="G67" i="2"/>
  <c r="G66" i="2"/>
  <c r="G64" i="2"/>
  <c r="G51" i="2"/>
  <c r="G50" i="2"/>
  <c r="G49" i="2"/>
  <c r="G47" i="2"/>
  <c r="G46" i="2"/>
  <c r="G45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1" i="2"/>
  <c r="G20" i="2"/>
  <c r="G19" i="2"/>
  <c r="G18" i="2"/>
  <c r="G17" i="2"/>
  <c r="G16" i="2"/>
  <c r="G15" i="2"/>
  <c r="G14" i="2"/>
  <c r="G12" i="2"/>
  <c r="F43" i="19" l="1"/>
  <c r="H7" i="3"/>
  <c r="H9" i="20"/>
  <c r="H99" i="2"/>
  <c r="G88" i="2"/>
  <c r="H88" i="2"/>
  <c r="N38" i="9"/>
  <c r="H90" i="2"/>
  <c r="H36" i="19"/>
  <c r="G56" i="2"/>
  <c r="H56" i="2"/>
  <c r="H87" i="2"/>
  <c r="G9" i="19"/>
  <c r="H40" i="19"/>
  <c r="H27" i="19"/>
  <c r="D43" i="19"/>
  <c r="G9" i="20"/>
  <c r="G7" i="3"/>
  <c r="G19" i="19"/>
  <c r="H19" i="19"/>
  <c r="E43" i="19"/>
  <c r="H9" i="19"/>
  <c r="G36" i="19"/>
  <c r="H89" i="2"/>
  <c r="H23" i="2"/>
  <c r="G87" i="2"/>
  <c r="H13" i="2"/>
  <c r="E82" i="2"/>
  <c r="G71" i="2"/>
  <c r="H91" i="2"/>
  <c r="D82" i="2"/>
  <c r="G68" i="2"/>
  <c r="G89" i="2"/>
  <c r="H68" i="2"/>
  <c r="H44" i="2"/>
  <c r="H71" i="2"/>
  <c r="F83" i="2"/>
  <c r="G99" i="2"/>
  <c r="F82" i="2"/>
  <c r="H52" i="2"/>
  <c r="G91" i="2"/>
  <c r="G44" i="2"/>
  <c r="E83" i="2"/>
  <c r="G23" i="2"/>
  <c r="D83" i="2"/>
  <c r="G13" i="2"/>
  <c r="F22" i="2"/>
  <c r="D22" i="2"/>
  <c r="D63" i="2" s="1"/>
  <c r="G52" i="2"/>
  <c r="E22" i="2"/>
  <c r="E63" i="2" s="1"/>
  <c r="H43" i="19" l="1"/>
  <c r="G43" i="19"/>
  <c r="G83" i="2"/>
  <c r="H82" i="2"/>
  <c r="G82" i="2"/>
  <c r="H83" i="2"/>
  <c r="E86" i="2"/>
  <c r="E92" i="2" s="1"/>
  <c r="E74" i="2"/>
  <c r="E79" i="2" s="1"/>
  <c r="E17" i="19" s="1"/>
  <c r="D74" i="2"/>
  <c r="D79" i="2" s="1"/>
  <c r="D86" i="2"/>
  <c r="D92" i="2" s="1"/>
  <c r="F63" i="2"/>
  <c r="G22" i="2"/>
  <c r="H22" i="2"/>
  <c r="F86" i="2" l="1"/>
  <c r="G63" i="2"/>
  <c r="H63" i="2"/>
  <c r="F74" i="2"/>
  <c r="F92" i="2" l="1"/>
  <c r="G86" i="2"/>
  <c r="H86" i="2"/>
  <c r="G74" i="2"/>
  <c r="F79" i="2"/>
  <c r="H74" i="2"/>
  <c r="H79" i="2" l="1"/>
  <c r="G79" i="2"/>
  <c r="H92" i="2"/>
  <c r="G92" i="2"/>
</calcChain>
</file>

<file path=xl/sharedStrings.xml><?xml version="1.0" encoding="utf-8"?>
<sst xmlns="http://schemas.openxmlformats.org/spreadsheetml/2006/main" count="624" uniqueCount="320">
  <si>
    <t>капітальне будівництво</t>
  </si>
  <si>
    <t>придбання (виготовлення) основних засобів</t>
  </si>
  <si>
    <t>придбання (створення) нематеріальних активів</t>
  </si>
  <si>
    <t>Фінансовий результат від операційної діяльності</t>
  </si>
  <si>
    <t>Витрати на оплату праці</t>
  </si>
  <si>
    <t>Відрахування на соціальні заходи</t>
  </si>
  <si>
    <t>Амортизація</t>
  </si>
  <si>
    <t xml:space="preserve">Код рядка </t>
  </si>
  <si>
    <t>Усього доходів</t>
  </si>
  <si>
    <t>витрати на аудиторські послуги</t>
  </si>
  <si>
    <t>Валовий прибуток (збиток)</t>
  </si>
  <si>
    <t xml:space="preserve">прибуток </t>
  </si>
  <si>
    <t>збиток</t>
  </si>
  <si>
    <t>Резервний фонд</t>
  </si>
  <si>
    <t>Інші операційні витрати</t>
  </si>
  <si>
    <t>придбання (виготовлення) інших необоротних матеріальних активів</t>
  </si>
  <si>
    <t>х</t>
  </si>
  <si>
    <t>витрати на службові відрядження</t>
  </si>
  <si>
    <t>витрати на зв’язок</t>
  </si>
  <si>
    <t>витрати на оплату праці</t>
  </si>
  <si>
    <t>відрахування на соціальні заходи</t>
  </si>
  <si>
    <t>амортизація основних засобів і нематеріальних активів загальногосподарського призначення</t>
  </si>
  <si>
    <t>витрати на операційну оренду основних засобів та роялті, що мають загальногосподарське призначення</t>
  </si>
  <si>
    <t>витрати на страхування майна загальногосподарського призначення</t>
  </si>
  <si>
    <t>витрати на страхування загальногосподарського персоналу</t>
  </si>
  <si>
    <t xml:space="preserve">організаційно-технічні послуги </t>
  </si>
  <si>
    <t>юридичні послуги</t>
  </si>
  <si>
    <t>послуги з оцінки майна</t>
  </si>
  <si>
    <t>витрати на охорону праці загальногосподарського персоналу</t>
  </si>
  <si>
    <t xml:space="preserve">витрати на підвищення кваліфікації та перепідготовку кадрів </t>
  </si>
  <si>
    <t>витрати на поліпшення основних фондів</t>
  </si>
  <si>
    <t>відрахування до резерву сумнівних боргів</t>
  </si>
  <si>
    <t>№ з/п</t>
  </si>
  <si>
    <t>Залучення кредитних коштів</t>
  </si>
  <si>
    <t>Усього</t>
  </si>
  <si>
    <t>Відсоток</t>
  </si>
  <si>
    <t>Залишок нерозподіленого прибутку (непокритого збитку) на початок звітного періоду</t>
  </si>
  <si>
    <t>Залишок нерозподіленого прибутку (непокритого збитку) на кінець звітного періоду</t>
  </si>
  <si>
    <t>відрахування до недержавних пенсійних фондів</t>
  </si>
  <si>
    <t>амортизація основних засобів і нематеріальних активів</t>
  </si>
  <si>
    <t>консультаційні та інформаційні послуги</t>
  </si>
  <si>
    <t>модернізація, модифікація (добудова, дообладнання, реконструкція) основних засобів</t>
  </si>
  <si>
    <t>Розвиток виробництва</t>
  </si>
  <si>
    <t>витрати на благодійну допомогу</t>
  </si>
  <si>
    <t>витрати на утримання основних фондів, інших необоротних активів загальногосподарського використання,  у тому числі:</t>
  </si>
  <si>
    <t>(посада)</t>
  </si>
  <si>
    <t>(підпис)</t>
  </si>
  <si>
    <t>витрати на рекламу</t>
  </si>
  <si>
    <t>Інші операційні витрати, усього, у тому числі:</t>
  </si>
  <si>
    <t>Капітальні інвестиції, усього,
у тому числі:</t>
  </si>
  <si>
    <t>податок на доходи фізичних осіб</t>
  </si>
  <si>
    <t>акцизний податок</t>
  </si>
  <si>
    <t>Бюджетне фінансування</t>
  </si>
  <si>
    <t>Фінансовий результат до оподаткування</t>
  </si>
  <si>
    <t>І. Формування фінансових результатів</t>
  </si>
  <si>
    <t xml:space="preserve">         (ініціали, прізвище)    </t>
  </si>
  <si>
    <t>рентна плата за транспортування</t>
  </si>
  <si>
    <t>_____________________________</t>
  </si>
  <si>
    <t>витрати, пов'язані з використанням власних службових автомобілів</t>
  </si>
  <si>
    <t>Інші фінансові доходи (розшифрувати)</t>
  </si>
  <si>
    <t>інші адміністративні витрати (розшифрувати)</t>
  </si>
  <si>
    <t>Інші фонди (розшифрувати)</t>
  </si>
  <si>
    <t>Інші цілі (розшифрувати)</t>
  </si>
  <si>
    <t>Усього витрат</t>
  </si>
  <si>
    <t>Інформація</t>
  </si>
  <si>
    <t>інші витрати на збут (розшифрувати)</t>
  </si>
  <si>
    <t>Інші джерела (розшифрувати)</t>
  </si>
  <si>
    <t>(ініціали, прізвище)</t>
  </si>
  <si>
    <t>у тому числі за основними видами діяльності за КВЕД</t>
  </si>
  <si>
    <t>погашення реструктуризованих та відстрочених сум, що підлягають сплаті в поточному році до бюджетів та державних цільових фондів</t>
  </si>
  <si>
    <t>(найменування підприємства)</t>
  </si>
  <si>
    <t>EBITDA</t>
  </si>
  <si>
    <t>Розподіл чистого прибутку</t>
  </si>
  <si>
    <t>IІ. Розрахунки з бюджетом</t>
  </si>
  <si>
    <t>Розрахунок показника EBITDA</t>
  </si>
  <si>
    <t>Собівартість реалізованої продукції (товарів, робіт, послуг)</t>
  </si>
  <si>
    <t>транспортні витрати</t>
  </si>
  <si>
    <t>витрати на зберігання та упаковку</t>
  </si>
  <si>
    <t>Перенесено з додаткового капіталу</t>
  </si>
  <si>
    <t>Чистий дохід від реалізації продукції (товарів, робіт, послуг)</t>
  </si>
  <si>
    <t>витрати на оренду службових автомобілів</t>
  </si>
  <si>
    <t>Загальна кошторисна вартість</t>
  </si>
  <si>
    <t xml:space="preserve">IV. Капітальні інвестиції </t>
  </si>
  <si>
    <t>курсові різниці</t>
  </si>
  <si>
    <t>4010</t>
  </si>
  <si>
    <t>Адміністративні витрати, у тому числі:</t>
  </si>
  <si>
    <t>Витрати на збут, у тому числі:</t>
  </si>
  <si>
    <t>Елементи операційних витрат</t>
  </si>
  <si>
    <t>ЗВІТ</t>
  </si>
  <si>
    <t>__________________________</t>
  </si>
  <si>
    <t>план</t>
  </si>
  <si>
    <t>факт</t>
  </si>
  <si>
    <t>Найменування об’єкта</t>
  </si>
  <si>
    <t>інші операційні витрати (розшифрувати)</t>
  </si>
  <si>
    <t>Неконтрольована частка</t>
  </si>
  <si>
    <t xml:space="preserve">план </t>
  </si>
  <si>
    <t>Доходи і витрати (деталізація)</t>
  </si>
  <si>
    <t xml:space="preserve">пояснення та обґрунтування відхилення від запланованого рівня доходів/витрат                               </t>
  </si>
  <si>
    <t>відхилення,  +/–</t>
  </si>
  <si>
    <t>виконання, %</t>
  </si>
  <si>
    <t>Фінансовий результат від операційної діяльності, рядок 1100</t>
  </si>
  <si>
    <t>Найменування показника</t>
  </si>
  <si>
    <t>адміністративно-управлінський персонал</t>
  </si>
  <si>
    <t>директор</t>
  </si>
  <si>
    <t>працівники</t>
  </si>
  <si>
    <t>__________________________________________________</t>
  </si>
  <si>
    <t>освоєння капітальних вкладень</t>
  </si>
  <si>
    <t>власні кошти</t>
  </si>
  <si>
    <t>кредитні кошти</t>
  </si>
  <si>
    <t>інші джерела (зазначити джерело)</t>
  </si>
  <si>
    <t>фінансування капітальних інвестицій (оплата грошовими коштами), усього</t>
  </si>
  <si>
    <t xml:space="preserve">у тому числі </t>
  </si>
  <si>
    <t>Власні кошти (розшифрувати)</t>
  </si>
  <si>
    <t xml:space="preserve">      Загальна інформація про підприємство (резюме)</t>
  </si>
  <si>
    <t xml:space="preserve">                   (підпис)</t>
  </si>
  <si>
    <t xml:space="preserve">(ініціали, прізвище)    </t>
  </si>
  <si>
    <t xml:space="preserve">Найменування об’єкта </t>
  </si>
  <si>
    <t>Інформація щодо проектно-кошторисної документації (стан розроблення, затвердження, у разі затвердження зазначити орган, яким затверджено, та відповідний документ)</t>
  </si>
  <si>
    <t>Рік початку        і закінчення будівництва</t>
  </si>
  <si>
    <t>(    )</t>
  </si>
  <si>
    <t>Витрати з податку на прибуток</t>
  </si>
  <si>
    <t>Дохід з податку на прибуток</t>
  </si>
  <si>
    <t xml:space="preserve">Прибуток від припиненої діяльності після оподаткування </t>
  </si>
  <si>
    <t xml:space="preserve">Збиток від припиненої діяльності після оподаткування </t>
  </si>
  <si>
    <t>капітальний ремонт</t>
  </si>
  <si>
    <t>Інші операційні доходи, усього, у тому числі:</t>
  </si>
  <si>
    <t>інші операційні доходи (розшифрувати)</t>
  </si>
  <si>
    <t>Інші доходи, усього, у тому числі:</t>
  </si>
  <si>
    <t>Інші витрати, усього, у тому числі:</t>
  </si>
  <si>
    <t>Нараховані до сплати відрахування частини чистого прибутку, усього, у тому числі:</t>
  </si>
  <si>
    <t>податок на прибуток підприємств</t>
  </si>
  <si>
    <t xml:space="preserve">      1. Дані про підприємство, персонал та витрати на оплату праці</t>
  </si>
  <si>
    <t>Чистий фінансовий результат, у тому числі:</t>
  </si>
  <si>
    <t>нетипові операційні доходи (розшифрувати)</t>
  </si>
  <si>
    <t>плюс амортизація, рядок 1430</t>
  </si>
  <si>
    <t>мінус операційні доходи від курсових різниць, рядок 1071</t>
  </si>
  <si>
    <t>плюс операційні витрати від курсових різниць, рядок 1081</t>
  </si>
  <si>
    <t>мінус значні нетипові операційні доходи, рядок 1072</t>
  </si>
  <si>
    <t>плюс значні нетипові операційні витрати, рядок 1082</t>
  </si>
  <si>
    <t>Факт наростаючим підсумком
з початку року</t>
  </si>
  <si>
    <t>Первісна балансова вартість введених потужностей на початок звітного періоду</t>
  </si>
  <si>
    <t>Незавершене будівництво на початок звітного періоду</t>
  </si>
  <si>
    <t>Документ, яким затверджений титул будови,
із зазначенням органу, який його погодив</t>
  </si>
  <si>
    <t>ПДВ, що підлягає сплаті до бюджету за підсумками звітного періоду</t>
  </si>
  <si>
    <t>ПДВ, що підлягає відшкодуванню з бюджету за підсумками звітного періоду</t>
  </si>
  <si>
    <t>інші податки та збори (розшифрувати)</t>
  </si>
  <si>
    <t>земельний податок</t>
  </si>
  <si>
    <t>орендна плата</t>
  </si>
  <si>
    <t>митні платежі</t>
  </si>
  <si>
    <t xml:space="preserve">єдиний внесок на загальнообов'язкове державне соціальне страхування                      </t>
  </si>
  <si>
    <t>інші податки, збори та платежі (розшифрувати)</t>
  </si>
  <si>
    <t>Погашення податкового боргу, усього, у тому числі:</t>
  </si>
  <si>
    <t>нетипові операційні витрати (розшифрувати)</t>
  </si>
  <si>
    <t>рентна плата за користування надрами</t>
  </si>
  <si>
    <t>Витрати на сировину та основні матеріали</t>
  </si>
  <si>
    <t xml:space="preserve">Витрати на паливо </t>
  </si>
  <si>
    <t>Витрати на електроенергію</t>
  </si>
  <si>
    <t>Витрати, що здійснюються для підтримання об’єкта в робочому стані (проведення ремонту, технічного огляду, нагляду, обслуговування тощо)</t>
  </si>
  <si>
    <t>Амортизація основних засобів і нематеріальних активів</t>
  </si>
  <si>
    <t>Інші витрати (розшифрувати)</t>
  </si>
  <si>
    <t>Фонд оплати праці, тис. грн,
у тому числі:</t>
  </si>
  <si>
    <t>Витрати на оплату праці,
тис. грн, у тому числі:</t>
  </si>
  <si>
    <t xml:space="preserve">У разі збільшення витрат на оплату праці у звітному періоді порівняно із запланованими та фактичними витратами відповідного періоду минулого року обов'язково надаються обґрунтування. </t>
  </si>
  <si>
    <t>тис. грн (без ПДВ)</t>
  </si>
  <si>
    <t>{Додаток 3 в редакції Наказу Міністерства економічного розвитку і торгівлі № 1394 від 03.11.2015}</t>
  </si>
  <si>
    <t xml:space="preserve">Факт наростаючим підсумком
з початку року </t>
  </si>
  <si>
    <t>Направлення коштів на:</t>
  </si>
  <si>
    <t>придбання та оновлення необоротних активів (розшифрувати)</t>
  </si>
  <si>
    <t xml:space="preserve">Усього виплат </t>
  </si>
  <si>
    <t>8. Капітальне будівництво (рядок 4010 таблиці 4)</t>
  </si>
  <si>
    <t>Таблиця 1</t>
  </si>
  <si>
    <t>Таблиця 2</t>
  </si>
  <si>
    <t>Таблиця 4</t>
  </si>
  <si>
    <t>Таблиця 6</t>
  </si>
  <si>
    <t>Таблиця 7</t>
  </si>
  <si>
    <t xml:space="preserve">Нараховані до сплати податки, збори та інші обов'язкові платежі </t>
  </si>
  <si>
    <t>Нараховані до сплати податки та збори до Державного бюджету України (податкові платежі), усього, у тому числі:</t>
  </si>
  <si>
    <t>Нараховані до сплати податки та збори до місцевих бюджетів (податкові платежі)</t>
  </si>
  <si>
    <t>Директор КП</t>
  </si>
  <si>
    <t>1048/1</t>
  </si>
  <si>
    <t xml:space="preserve"> (посада)</t>
  </si>
  <si>
    <t>виконання, 
%</t>
  </si>
  <si>
    <t>Нараховані до сплати податки та збори до Державного бюджету України (податкові платежі)</t>
  </si>
  <si>
    <t>військовий збір</t>
  </si>
  <si>
    <t xml:space="preserve"> (ініціали, прізвище)    </t>
  </si>
  <si>
    <t xml:space="preserve"> (підпис)</t>
  </si>
  <si>
    <t>Нараховані до сплати податки та збори до місцевих бюджетів (податкові платежі), усього, у тому числі:</t>
  </si>
  <si>
    <t>тис.грн</t>
  </si>
  <si>
    <t>_________________________</t>
  </si>
  <si>
    <t>тис.грн (без ПДВ)</t>
  </si>
  <si>
    <t>________________________________</t>
  </si>
  <si>
    <t>Середньомісячні витрати на оплату праці 
одного працівника (грн), усього,
у тому числі:</t>
  </si>
  <si>
    <t>IV. Розподіл коштів, отриманих з  бюджету на поповнення статутного капіталу</t>
  </si>
  <si>
    <t xml:space="preserve">Факт наростаючим підсумком </t>
  </si>
  <si>
    <t>Собівартість реалізованої продукції (товарів, робіт, послуг)
Інші витрати, всього, у тому числі:</t>
  </si>
  <si>
    <t>Інші адміністративні витрати, усього, у тому числі:</t>
  </si>
  <si>
    <t>Інші витрати на збут, усього, у тому числі:</t>
  </si>
  <si>
    <t>Інші операційні витрати,  усього, у тому числі:</t>
  </si>
  <si>
    <t>Відхилення,
(%)</t>
  </si>
  <si>
    <t>відхилення (+,-),</t>
  </si>
  <si>
    <t>Поповнення статутного капіталу підприємства, усього, у тому числі:</t>
  </si>
  <si>
    <t xml:space="preserve">придбання на оновлення необоротних активів </t>
  </si>
  <si>
    <t>поповнення обігових коштів підприємства</t>
  </si>
  <si>
    <t>Інші цілі, усього, у тому числі:</t>
  </si>
  <si>
    <t>Інші фонди, усього, у тому числі:</t>
  </si>
  <si>
    <t>Нараховані до сплати податки, збори та інші обов'язкові платежі</t>
  </si>
  <si>
    <t>інші податки та збори, усього, у тому числі:</t>
  </si>
  <si>
    <t>Нараховані до сплати інші податки, збори та платежі, усього, у тому числі:</t>
  </si>
  <si>
    <t>Нараховані до сплати інші податки, збори та платежі</t>
  </si>
  <si>
    <t>інші податки, збори та платежі, усього, у тому числі:</t>
  </si>
  <si>
    <t>Погашення податкового боргу</t>
  </si>
  <si>
    <t>інші (штрафи, пені, неустойки),  усього, у тому числі:</t>
  </si>
  <si>
    <t>Розшифровка до Таблиці 1 "Формування фінансових результатів"</t>
  </si>
  <si>
    <t>Розшифровка до Таблиці 2 "Розрахунки з бюджетом"</t>
  </si>
  <si>
    <t xml:space="preserve">Розшифровка до Таблиці 4 "Капітальні інвестиції" </t>
  </si>
  <si>
    <t>Розшифровка до Таблиці 7 "Розподіл коштів, отриманих з  бюджету на поповнення Статутного капіталу"</t>
  </si>
  <si>
    <t>відхилення,
(%)</t>
  </si>
  <si>
    <t>відхилення,  +/–
(факт звітного періоду /
план звітного періоду)</t>
  </si>
  <si>
    <t>виконання, %
(факт звітного періоду /
план звітного періоду)</t>
  </si>
  <si>
    <t>Надходження коштів з  бюджету</t>
  </si>
  <si>
    <t xml:space="preserve">      2. Інформація про бізнес підприємства (код рядка 1000 фінансового плану)</t>
  </si>
  <si>
    <t>чистий дохід  від реалізації продукції (товарів, робіт, послуг),     тис. грн</t>
  </si>
  <si>
    <t>кількість продукції/             наданих послуг, одиниця виміру</t>
  </si>
  <si>
    <t>ціна одиниці     (вартість  продукції/     наданих послуг), грн</t>
  </si>
  <si>
    <t>Найменування видів діяльності</t>
  </si>
  <si>
    <t>Відхилення,  +/–</t>
  </si>
  <si>
    <t>Виконання, %</t>
  </si>
  <si>
    <t xml:space="preserve">чистий дохід  від реалізації продукції (товарів, робіт, послуг) </t>
  </si>
  <si>
    <t xml:space="preserve">кількість продукції/     наданих послуг </t>
  </si>
  <si>
    <t>зміна ціни одиниці  (вартості продукції/     наданих послуг)</t>
  </si>
  <si>
    <t>Матеріальні витрати</t>
  </si>
  <si>
    <t>комунальними підприємствами, що є власністю Вінницької міської територіальної громади до бюджету Вінницької міської ТГ</t>
  </si>
  <si>
    <t>відрахування частини чистого прибутку комунальними підприємствами, що є власністю Вінницької міської територіальної громади до бюджету Вінницької міської ТГ</t>
  </si>
  <si>
    <t>(тис.грн)</t>
  </si>
  <si>
    <t>інші  (штрафи, пені, неустойки) (розшифрувати)</t>
  </si>
  <si>
    <r>
      <t xml:space="preserve">Середня кількість працівників </t>
    </r>
    <r>
      <rPr>
        <sz val="16"/>
        <color theme="1"/>
        <rFont val="Times New Roman"/>
        <family val="1"/>
        <charset val="204"/>
      </rPr>
      <t>(штатних працівників, зовнішніх сумісників та працівників, що працюють за цивільно-правовими договорами)</t>
    </r>
    <r>
      <rPr>
        <b/>
        <sz val="16"/>
        <color theme="1"/>
        <rFont val="Times New Roman"/>
        <family val="1"/>
        <charset val="204"/>
      </rPr>
      <t>, у тому числі:</t>
    </r>
  </si>
  <si>
    <t>витрати на водопостачання і водовідведення</t>
  </si>
  <si>
    <t xml:space="preserve">витрати на охорону </t>
  </si>
  <si>
    <t>витрати на вимірювання зони зовнішнього опромінювання медичних працівників</t>
  </si>
  <si>
    <t>витрати на підвищення кваліфікації персоналу</t>
  </si>
  <si>
    <t>витрати на оренду основних засобів</t>
  </si>
  <si>
    <t>витрати на послуги з дератизації та дезинсекції</t>
  </si>
  <si>
    <t>витрати на послуги зв'язку, інтернет резервований</t>
  </si>
  <si>
    <t>витрати на пільгові пенсії</t>
  </si>
  <si>
    <t>витрати на вивіз сміття</t>
  </si>
  <si>
    <t>витрати на страхування майна</t>
  </si>
  <si>
    <t>витрати на утилізацію небезпечних відходів</t>
  </si>
  <si>
    <t>витрати на земельний податок</t>
  </si>
  <si>
    <t>витрати на періодичні видання</t>
  </si>
  <si>
    <t>витрати на чистку килимів (компанія "Чисте місто")</t>
  </si>
  <si>
    <t xml:space="preserve">витрати за надання доступу до онлайн-сервісу Е-tender.ua з правом користування програмною продукцією  </t>
  </si>
  <si>
    <t>витрати на пожежне спостереження</t>
  </si>
  <si>
    <t>витрати на публікацію інформаційних матеріалів</t>
  </si>
  <si>
    <t>витрати матеріалів на спільну діяльність</t>
  </si>
  <si>
    <t>витрати на запасні частини для орендованого автомобільного транспорту</t>
  </si>
  <si>
    <t>нарахування на преміальні виплати та виплати згідно листків непрацездатності</t>
  </si>
  <si>
    <t>відшкодування згідно листків непрацездатності (5 днів)</t>
  </si>
  <si>
    <t>преміювання до свят</t>
  </si>
  <si>
    <t>доходи від оренди майна</t>
  </si>
  <si>
    <t>столи, стільці, шафи, жалюзі, тумби, ваги та ін.</t>
  </si>
  <si>
    <t>КП "МІСЬКИЙ ЛІКУВАЛЬНО-ДІАГНОСТИЧНИЙ ЦЕНТР"</t>
  </si>
  <si>
    <t>Надання медичних послуг</t>
  </si>
  <si>
    <t>Надання медичних послуг пільговим категоріям населення міста Вінниці за рахунок ДСП ВМР</t>
  </si>
  <si>
    <t>Надання медичних послуг застрахованим особам СК "Місто" та інших страхових компаній</t>
  </si>
  <si>
    <t>витрати на списання матеріалів</t>
  </si>
  <si>
    <t>витрати на паливно-мастильні матеріали для орендованого автомобільного транспорту</t>
  </si>
  <si>
    <t>реалізація матеріалів та послуг для спільної діяльності</t>
  </si>
  <si>
    <t>Придбання (виготовлення) інших необоротних матеріальних активів, усього, у тому числі:</t>
  </si>
  <si>
    <t>Придбання (створення) нематеріальних активів, усього, у тому числі:</t>
  </si>
  <si>
    <t>Поповнення статутного капіталу підприємства</t>
  </si>
  <si>
    <t>ПРО ВИКОНАННЯ ПОКАЗНИКІВ ФІНАНСОВОГО ПЛАНУ  КП "МІСЬКИЙ ЛІКУВАЛЬНО-ДІАГНОСТИЧНИЙ ЦЕНТР"</t>
  </si>
  <si>
    <t>інші доходи (дохід від безоплатно одержаних основних засобів в частині амортизаційних відрахувань)</t>
  </si>
  <si>
    <t>поповнення обігових коштів (оплата комунальних послуг)</t>
  </si>
  <si>
    <t>витрати на охорону праці, техніку безпеки</t>
  </si>
  <si>
    <t>Придбання (виготовлення) основних засобів, усього, у тому числі:</t>
  </si>
  <si>
    <t>Модернізація, модифікація (добудова, дообладнання, реконструкція) основних засобів, усього, у тому числі:</t>
  </si>
  <si>
    <t>витрати на інкасацію АКОРДБАНК</t>
  </si>
  <si>
    <t>Дохід від участі в капіталі (40% прибутку отриманого від спільної діяльності)</t>
  </si>
  <si>
    <t>за І квартал 2024 року</t>
  </si>
  <si>
    <t>Факт
за І квартал 2024 року</t>
  </si>
  <si>
    <t>Втрати від участі в капіталі (5% збитку отриманих від спільної діяльності)</t>
  </si>
  <si>
    <t>моноблок,  4 шт.</t>
  </si>
  <si>
    <t xml:space="preserve">холтерівська система </t>
  </si>
  <si>
    <t>кабель пацієнта на 10 відведень до електрокардіогафа, 5 шт.</t>
  </si>
  <si>
    <t>манжета для монітору (велика)</t>
  </si>
  <si>
    <t>компакт 771 ЕКО</t>
  </si>
  <si>
    <t>В.о. директора КП “МЛДЦ”</t>
  </si>
  <si>
    <t xml:space="preserve">Петро ГРАНКІВСЬКИЙ </t>
  </si>
  <si>
    <t>В. о. директора КП “МЛДЦ”</t>
  </si>
  <si>
    <t>Петро ГРАНКІВСЬКИЙ</t>
  </si>
  <si>
    <t xml:space="preserve"> Петро ГРАНКІВСЬКИЙ </t>
  </si>
  <si>
    <t>В. о. директора КП "МЛДЦ"</t>
  </si>
  <si>
    <t>еквайрінг</t>
  </si>
  <si>
    <t>витрати на оплату за розрахунково-касове обслуговування УКРСИББАНК</t>
  </si>
  <si>
    <t xml:space="preserve">витрати за надання доступу до онлайн-сервісу електронного документообігу у "Вчасно" </t>
  </si>
  <si>
    <t>витрати на послуги з постачання програми для роботи в МЕДОК</t>
  </si>
  <si>
    <t>Фінансові витрати (відсотки за кредитними договорами)</t>
  </si>
  <si>
    <t>інші витрати (передача безоплатно отриманих лікарських засобів КНП ВМКЛ №3 )</t>
  </si>
  <si>
    <t>витрати на страхування медичних працівників та цивільно правової відповідальності водіїв</t>
  </si>
  <si>
    <t xml:space="preserve">витрати на послуги по клінічній лабораторній діагностиці ТОВ "СІНЕВО Україна" </t>
  </si>
  <si>
    <t>за І квартал 2025 року</t>
  </si>
  <si>
    <t>Звітний за І квартал 2025 року</t>
  </si>
  <si>
    <t>План
на І квартал 2025 року</t>
  </si>
  <si>
    <t xml:space="preserve">Факт
за І квартал 2025 року </t>
  </si>
  <si>
    <r>
      <t xml:space="preserve">до звіту про виконання показників фінансового плану за І квартал 2025 року
           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 xml:space="preserve"> </t>
    </r>
  </si>
  <si>
    <t xml:space="preserve">Факт
за І квартал 2024 року
</t>
  </si>
  <si>
    <t>План
звітного 2025 року</t>
  </si>
  <si>
    <t>Факт
за І квартал 2025 року</t>
  </si>
  <si>
    <t>План на І квартал 2025 року</t>
  </si>
  <si>
    <t>Факт за І квартал 2025 року</t>
  </si>
  <si>
    <t>7. Джерела капітальних інвестицій за І квартал 2025 року</t>
  </si>
  <si>
    <t>Звітний І квартал 2025 року</t>
  </si>
  <si>
    <t>за І квартал 2025 рік</t>
  </si>
  <si>
    <t>витрати на прибирання території</t>
  </si>
  <si>
    <t>електроні ключі, 5 шт.</t>
  </si>
  <si>
    <t>грошова скринька НРС 13S, 2 шт.</t>
  </si>
  <si>
    <t>послуги з розробки веб сайту</t>
  </si>
  <si>
    <t>витрати на ключі електронно -цифрового підпису</t>
  </si>
  <si>
    <t>дохід від безоплатно отриманих медичних матеріалів, реагентів, лікарських засобів</t>
  </si>
  <si>
    <t>відсотки банку по поточному рахунку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</si>
</sst>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7">
    <numFmt numFmtId="164" formatCode="_-* #,##0.00_₴_-;\-* #,##0.00_₴_-;_-* &quot;-&quot;??_₴_-;_-@_-"/>
    <numFmt numFmtId="165" formatCode="_-* #,##0.00\ _г_р_н_._-;\-* #,##0.00\ _г_р_н_._-;_-* &quot;-&quot;??\ _г_р_н_._-;_-@_-"/>
    <numFmt numFmtId="166" formatCode="#,##0&quot;р.&quot;;[Red]\-#,##0&quot;р.&quot;"/>
    <numFmt numFmtId="167" formatCode="#,##0.00&quot;р.&quot;;\-#,##0.00&quot;р.&quot;"/>
    <numFmt numFmtId="168" formatCode="_-* #,##0.00_р_._-;\-* #,##0.00_р_._-;_-* &quot;-&quot;??_р_._-;_-@_-"/>
    <numFmt numFmtId="169" formatCode="0.0"/>
    <numFmt numFmtId="170" formatCode="#,##0.0"/>
    <numFmt numFmtId="171" formatCode="###\ ##0.000"/>
    <numFmt numFmtId="172" formatCode="_(&quot;$&quot;* #,##0.00_);_(&quot;$&quot;* \(#,##0.00\);_(&quot;$&quot;* &quot;-&quot;??_);_(@_)"/>
    <numFmt numFmtId="173" formatCode="_(* #,##0_);_(* \(#,##0\);_(* &quot;-&quot;_);_(@_)"/>
    <numFmt numFmtId="174" formatCode="_(* #,##0.00_);_(* \(#,##0.00\);_(* &quot;-&quot;??_);_(@_)"/>
    <numFmt numFmtId="175" formatCode="#,##0.0_ ;[Red]\-#,##0.0\ "/>
    <numFmt numFmtId="176" formatCode="0.0;\(0.0\);\ ;\-"/>
    <numFmt numFmtId="177" formatCode="_(* #,##0_);_(* \(#,##0\);_(* &quot;-&quot;??_);_(@_)"/>
    <numFmt numFmtId="178" formatCode="_(* #,##0.0_);_(* \(#,##0.0\);_(* &quot;-&quot;??_);_(@_)"/>
    <numFmt numFmtId="179" formatCode="_(* #,##0.0_);_(* \(#,##0.0\);_(* &quot;-&quot;_);_(@_)"/>
    <numFmt numFmtId="180" formatCode="_(* #,##0_);_(* \(#,##0\);_(* \-_);_(@_)"/>
  </numFmts>
  <fonts count="99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Helv"/>
      <charset val="204"/>
    </font>
    <font>
      <sz val="11"/>
      <color indexed="8"/>
      <name val="Arial Cyr"/>
      <family val="2"/>
      <charset val="204"/>
    </font>
    <font>
      <sz val="11"/>
      <color indexed="9"/>
      <name val="Arial Cyr"/>
      <family val="2"/>
      <charset val="204"/>
    </font>
    <font>
      <b/>
      <sz val="12"/>
      <name val="Arial"/>
      <family val="2"/>
      <charset val="204"/>
    </font>
    <font>
      <sz val="10"/>
      <name val="FreeSet"/>
      <family val="2"/>
    </font>
    <font>
      <u/>
      <sz val="10"/>
      <color indexed="12"/>
      <name val="Arial"/>
      <family val="2"/>
      <charset val="204"/>
    </font>
    <font>
      <b/>
      <sz val="14"/>
      <name val="Arial"/>
      <family val="2"/>
      <charset val="204"/>
    </font>
    <font>
      <b/>
      <sz val="12"/>
      <color indexed="9"/>
      <name val="Arial"/>
      <family val="2"/>
      <charset val="204"/>
    </font>
    <font>
      <b/>
      <i/>
      <sz val="14"/>
      <name val="Arial"/>
      <family val="2"/>
      <charset val="204"/>
    </font>
    <font>
      <b/>
      <i/>
      <sz val="14"/>
      <color indexed="9"/>
      <name val="Arial"/>
      <family val="2"/>
      <charset val="204"/>
    </font>
    <font>
      <b/>
      <i/>
      <sz val="12"/>
      <color indexed="9"/>
      <name val="Arial"/>
      <family val="2"/>
      <charset val="204"/>
    </font>
    <font>
      <b/>
      <sz val="11"/>
      <name val="Arial"/>
      <family val="2"/>
      <charset val="204"/>
    </font>
    <font>
      <b/>
      <sz val="11"/>
      <color indexed="9"/>
      <name val="Arial"/>
      <family val="2"/>
      <charset val="204"/>
    </font>
    <font>
      <sz val="12"/>
      <color indexed="9"/>
      <name val="Bookman Old Style"/>
      <family val="1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i/>
      <sz val="11"/>
      <name val="Arial"/>
      <family val="2"/>
      <charset val="204"/>
    </font>
    <font>
      <b/>
      <i/>
      <sz val="11"/>
      <color indexed="9"/>
      <name val="Arial"/>
      <family val="2"/>
      <charset val="204"/>
    </font>
    <font>
      <b/>
      <sz val="10"/>
      <name val="Arial"/>
      <family val="2"/>
      <charset val="204"/>
    </font>
    <font>
      <sz val="11"/>
      <color indexed="62"/>
      <name val="Arial Cyr"/>
      <family val="2"/>
      <charset val="204"/>
    </font>
    <font>
      <b/>
      <sz val="11"/>
      <color indexed="63"/>
      <name val="Arial Cyr"/>
      <family val="2"/>
      <charset val="204"/>
    </font>
    <font>
      <b/>
      <sz val="11"/>
      <color indexed="52"/>
      <name val="Arial Cyr"/>
      <family val="2"/>
      <charset val="204"/>
    </font>
    <font>
      <b/>
      <sz val="15"/>
      <color indexed="56"/>
      <name val="Arial Cyr"/>
      <family val="2"/>
      <charset val="204"/>
    </font>
    <font>
      <b/>
      <sz val="13"/>
      <color indexed="56"/>
      <name val="Arial Cyr"/>
      <family val="2"/>
      <charset val="204"/>
    </font>
    <font>
      <b/>
      <sz val="11"/>
      <color indexed="56"/>
      <name val="Arial Cyr"/>
      <family val="2"/>
      <charset val="204"/>
    </font>
    <font>
      <b/>
      <sz val="11"/>
      <color indexed="8"/>
      <name val="Arial Cyr"/>
      <family val="2"/>
      <charset val="204"/>
    </font>
    <font>
      <b/>
      <sz val="11"/>
      <color indexed="9"/>
      <name val="Arial Cyr"/>
      <family val="2"/>
      <charset val="204"/>
    </font>
    <font>
      <sz val="11"/>
      <color indexed="60"/>
      <name val="Arial Cyr"/>
      <family val="2"/>
      <charset val="204"/>
    </font>
    <font>
      <sz val="11"/>
      <color indexed="20"/>
      <name val="Arial Cyr"/>
      <family val="2"/>
      <charset val="204"/>
    </font>
    <font>
      <i/>
      <sz val="11"/>
      <color indexed="23"/>
      <name val="Arial Cyr"/>
      <family val="2"/>
      <charset val="204"/>
    </font>
    <font>
      <sz val="12"/>
      <name val="Arial Cyr"/>
      <family val="2"/>
      <charset val="204"/>
    </font>
    <font>
      <sz val="11"/>
      <color indexed="52"/>
      <name val="Arial Cyr"/>
      <family val="2"/>
      <charset val="204"/>
    </font>
    <font>
      <sz val="10"/>
      <name val="Helv"/>
    </font>
    <font>
      <sz val="11"/>
      <color indexed="10"/>
      <name val="Arial Cyr"/>
      <family val="2"/>
      <charset val="204"/>
    </font>
    <font>
      <sz val="12"/>
      <name val="Journal"/>
    </font>
    <font>
      <sz val="11"/>
      <color indexed="17"/>
      <name val="Arial Cyr"/>
      <family val="2"/>
      <charset val="204"/>
    </font>
    <font>
      <sz val="10"/>
      <name val="Tahoma"/>
      <family val="2"/>
      <charset val="204"/>
    </font>
    <font>
      <sz val="10"/>
      <name val="Petersburg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u/>
      <sz val="14"/>
      <name val="Times New Roman"/>
      <family val="1"/>
      <charset val="204"/>
    </font>
    <font>
      <sz val="16"/>
      <name val="Times New Roman"/>
      <family val="1"/>
      <charset val="204"/>
    </font>
    <font>
      <b/>
      <u/>
      <sz val="16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6"/>
      <color theme="0"/>
      <name val="Times New Roman"/>
      <family val="1"/>
      <charset val="204"/>
    </font>
    <font>
      <sz val="16"/>
      <color theme="0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2"/>
      <color theme="0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u/>
      <sz val="16"/>
      <color theme="1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6"/>
      <color theme="1"/>
      <name val="Arial Cyr"/>
      <charset val="204"/>
    </font>
    <font>
      <sz val="14"/>
      <color theme="1"/>
      <name val="Arial Cyr"/>
      <charset val="204"/>
    </font>
    <font>
      <b/>
      <i/>
      <sz val="16"/>
      <color theme="1"/>
      <name val="Times New Roman"/>
      <family val="1"/>
      <charset val="204"/>
    </font>
    <font>
      <sz val="10"/>
      <color theme="1"/>
      <name val="Arial Cyr"/>
      <charset val="204"/>
    </font>
    <font>
      <b/>
      <i/>
      <sz val="14"/>
      <color theme="1"/>
      <name val="Times New Roman"/>
      <family val="1"/>
      <charset val="204"/>
    </font>
    <font>
      <b/>
      <sz val="16"/>
      <color theme="1"/>
      <name val="Arial Cyr"/>
      <charset val="204"/>
    </font>
    <font>
      <sz val="18"/>
      <color theme="1"/>
      <name val="Times New Roman"/>
      <family val="1"/>
      <charset val="204"/>
    </font>
    <font>
      <b/>
      <u/>
      <sz val="18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4"/>
      <color theme="0"/>
      <name val="Times New Roman"/>
      <family val="1"/>
      <charset val="204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53">
    <xf numFmtId="0" fontId="0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27" fillId="2" borderId="0" applyNumberFormat="0" applyBorder="0" applyAlignment="0" applyProtection="0"/>
    <xf numFmtId="0" fontId="1" fillId="2" borderId="0" applyNumberFormat="0" applyBorder="0" applyAlignment="0" applyProtection="0"/>
    <xf numFmtId="0" fontId="27" fillId="3" borderId="0" applyNumberFormat="0" applyBorder="0" applyAlignment="0" applyProtection="0"/>
    <xf numFmtId="0" fontId="1" fillId="3" borderId="0" applyNumberFormat="0" applyBorder="0" applyAlignment="0" applyProtection="0"/>
    <xf numFmtId="0" fontId="27" fillId="4" borderId="0" applyNumberFormat="0" applyBorder="0" applyAlignment="0" applyProtection="0"/>
    <xf numFmtId="0" fontId="1" fillId="4" borderId="0" applyNumberFormat="0" applyBorder="0" applyAlignment="0" applyProtection="0"/>
    <xf numFmtId="0" fontId="27" fillId="5" borderId="0" applyNumberFormat="0" applyBorder="0" applyAlignment="0" applyProtection="0"/>
    <xf numFmtId="0" fontId="1" fillId="5" borderId="0" applyNumberFormat="0" applyBorder="0" applyAlignment="0" applyProtection="0"/>
    <xf numFmtId="0" fontId="27" fillId="6" borderId="0" applyNumberFormat="0" applyBorder="0" applyAlignment="0" applyProtection="0"/>
    <xf numFmtId="0" fontId="1" fillId="6" borderId="0" applyNumberFormat="0" applyBorder="0" applyAlignment="0" applyProtection="0"/>
    <xf numFmtId="0" fontId="27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7" fillId="8" borderId="0" applyNumberFormat="0" applyBorder="0" applyAlignment="0" applyProtection="0"/>
    <xf numFmtId="0" fontId="1" fillId="8" borderId="0" applyNumberFormat="0" applyBorder="0" applyAlignment="0" applyProtection="0"/>
    <xf numFmtId="0" fontId="27" fillId="9" borderId="0" applyNumberFormat="0" applyBorder="0" applyAlignment="0" applyProtection="0"/>
    <xf numFmtId="0" fontId="1" fillId="9" borderId="0" applyNumberFormat="0" applyBorder="0" applyAlignment="0" applyProtection="0"/>
    <xf numFmtId="0" fontId="27" fillId="10" borderId="0" applyNumberFormat="0" applyBorder="0" applyAlignment="0" applyProtection="0"/>
    <xf numFmtId="0" fontId="1" fillId="10" borderId="0" applyNumberFormat="0" applyBorder="0" applyAlignment="0" applyProtection="0"/>
    <xf numFmtId="0" fontId="27" fillId="5" borderId="0" applyNumberFormat="0" applyBorder="0" applyAlignment="0" applyProtection="0"/>
    <xf numFmtId="0" fontId="1" fillId="5" borderId="0" applyNumberFormat="0" applyBorder="0" applyAlignment="0" applyProtection="0"/>
    <xf numFmtId="0" fontId="27" fillId="8" borderId="0" applyNumberFormat="0" applyBorder="0" applyAlignment="0" applyProtection="0"/>
    <xf numFmtId="0" fontId="1" fillId="8" borderId="0" applyNumberFormat="0" applyBorder="0" applyAlignment="0" applyProtection="0"/>
    <xf numFmtId="0" fontId="27" fillId="11" borderId="0" applyNumberFormat="0" applyBorder="0" applyAlignment="0" applyProtection="0"/>
    <xf numFmtId="0" fontId="1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28" fillId="12" borderId="0" applyNumberFormat="0" applyBorder="0" applyAlignment="0" applyProtection="0"/>
    <xf numFmtId="0" fontId="10" fillId="12" borderId="0" applyNumberFormat="0" applyBorder="0" applyAlignment="0" applyProtection="0"/>
    <xf numFmtId="0" fontId="28" fillId="9" borderId="0" applyNumberFormat="0" applyBorder="0" applyAlignment="0" applyProtection="0"/>
    <xf numFmtId="0" fontId="10" fillId="9" borderId="0" applyNumberFormat="0" applyBorder="0" applyAlignment="0" applyProtection="0"/>
    <xf numFmtId="0" fontId="28" fillId="10" borderId="0" applyNumberFormat="0" applyBorder="0" applyAlignment="0" applyProtection="0"/>
    <xf numFmtId="0" fontId="10" fillId="10" borderId="0" applyNumberFormat="0" applyBorder="0" applyAlignment="0" applyProtection="0"/>
    <xf numFmtId="0" fontId="28" fillId="13" borderId="0" applyNumberFormat="0" applyBorder="0" applyAlignment="0" applyProtection="0"/>
    <xf numFmtId="0" fontId="10" fillId="13" borderId="0" applyNumberFormat="0" applyBorder="0" applyAlignment="0" applyProtection="0"/>
    <xf numFmtId="0" fontId="28" fillId="14" borderId="0" applyNumberFormat="0" applyBorder="0" applyAlignment="0" applyProtection="0"/>
    <xf numFmtId="0" fontId="10" fillId="14" borderId="0" applyNumberFormat="0" applyBorder="0" applyAlignment="0" applyProtection="0"/>
    <xf numFmtId="0" fontId="28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21" fillId="3" borderId="0" applyNumberFormat="0" applyBorder="0" applyAlignment="0" applyProtection="0"/>
    <xf numFmtId="0" fontId="13" fillId="20" borderId="1" applyNumberFormat="0" applyAlignment="0" applyProtection="0"/>
    <xf numFmtId="0" fontId="18" fillId="21" borderId="2" applyNumberFormat="0" applyAlignment="0" applyProtection="0"/>
    <xf numFmtId="49" fontId="29" fillId="0" borderId="3">
      <alignment horizontal="center" vertical="center"/>
      <protection locked="0"/>
    </xf>
    <xf numFmtId="49" fontId="29" fillId="0" borderId="3">
      <alignment horizontal="center" vertical="center"/>
      <protection locked="0"/>
    </xf>
    <xf numFmtId="49" fontId="29" fillId="0" borderId="3">
      <alignment horizontal="center" vertical="center"/>
      <protection locked="0"/>
    </xf>
    <xf numFmtId="49" fontId="29" fillId="0" borderId="3">
      <alignment horizontal="center" vertical="center"/>
      <protection locked="0"/>
    </xf>
    <xf numFmtId="49" fontId="29" fillId="0" borderId="3">
      <alignment horizontal="center" vertical="center"/>
      <protection locked="0"/>
    </xf>
    <xf numFmtId="49" fontId="29" fillId="0" borderId="3">
      <alignment horizontal="center" vertical="center"/>
      <protection locked="0"/>
    </xf>
    <xf numFmtId="49" fontId="29" fillId="0" borderId="3">
      <alignment horizontal="center" vertical="center"/>
      <protection locked="0"/>
    </xf>
    <xf numFmtId="49" fontId="29" fillId="0" borderId="3">
      <alignment horizontal="center" vertical="center"/>
      <protection locked="0"/>
    </xf>
    <xf numFmtId="49" fontId="29" fillId="0" borderId="3">
      <alignment horizontal="center" vertical="center"/>
      <protection locked="0"/>
    </xf>
    <xf numFmtId="49" fontId="29" fillId="0" borderId="3">
      <alignment horizontal="center" vertical="center"/>
      <protection locked="0"/>
    </xf>
    <xf numFmtId="49" fontId="29" fillId="0" borderId="3">
      <alignment horizontal="center" vertical="center"/>
      <protection locked="0"/>
    </xf>
    <xf numFmtId="49" fontId="29" fillId="0" borderId="3">
      <alignment horizontal="center" vertical="center"/>
      <protection locked="0"/>
    </xf>
    <xf numFmtId="49" fontId="29" fillId="0" borderId="3">
      <alignment horizontal="center" vertical="center"/>
      <protection locked="0"/>
    </xf>
    <xf numFmtId="165" fontId="8" fillId="0" borderId="0" applyFont="0" applyFill="0" applyBorder="0" applyAlignment="0" applyProtection="0"/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0" fontId="22" fillId="0" borderId="0" applyNumberFormat="0" applyFill="0" applyBorder="0" applyAlignment="0" applyProtection="0"/>
    <xf numFmtId="171" fontId="30" fillId="0" borderId="0" applyAlignment="0">
      <alignment wrapText="1"/>
    </xf>
    <xf numFmtId="0" fontId="25" fillId="4" borderId="0" applyNumberFormat="0" applyBorder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6" fillId="0" borderId="0" applyNumberFormat="0" applyFill="0" applyBorder="0" applyAlignment="0" applyProtection="0"/>
    <xf numFmtId="0" fontId="31" fillId="0" borderId="0" applyNumberFormat="0" applyFill="0" applyBorder="0" applyAlignment="0" applyProtection="0">
      <alignment vertical="top"/>
      <protection locked="0"/>
    </xf>
    <xf numFmtId="0" fontId="11" fillId="7" borderId="1" applyNumberFormat="0" applyAlignment="0" applyProtection="0"/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</xf>
    <xf numFmtId="49" fontId="8" fillId="0" borderId="0" applyNumberFormat="0" applyFont="0" applyAlignment="0">
      <alignment vertical="top" wrapText="1"/>
    </xf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</xf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</xf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  <protection locked="0"/>
    </xf>
    <xf numFmtId="49" fontId="32" fillId="22" borderId="7">
      <alignment horizontal="left" vertical="center"/>
      <protection locked="0"/>
    </xf>
    <xf numFmtId="49" fontId="32" fillId="22" borderId="7">
      <alignment horizontal="left" vertical="center"/>
    </xf>
    <xf numFmtId="4" fontId="32" fillId="22" borderId="7">
      <alignment horizontal="right" vertical="center"/>
      <protection locked="0"/>
    </xf>
    <xf numFmtId="4" fontId="32" fillId="22" borderId="7">
      <alignment horizontal="right" vertical="center"/>
    </xf>
    <xf numFmtId="4" fontId="33" fillId="22" borderId="7">
      <alignment horizontal="right" vertical="center"/>
      <protection locked="0"/>
    </xf>
    <xf numFmtId="49" fontId="34" fillId="22" borderId="3">
      <alignment horizontal="left" vertical="center"/>
      <protection locked="0"/>
    </xf>
    <xf numFmtId="49" fontId="34" fillId="22" borderId="3">
      <alignment horizontal="left" vertical="center"/>
    </xf>
    <xf numFmtId="49" fontId="35" fillId="22" borderId="3">
      <alignment horizontal="left" vertical="center"/>
      <protection locked="0"/>
    </xf>
    <xf numFmtId="49" fontId="35" fillId="22" borderId="3">
      <alignment horizontal="left" vertical="center"/>
    </xf>
    <xf numFmtId="4" fontId="34" fillId="22" borderId="3">
      <alignment horizontal="right" vertical="center"/>
      <protection locked="0"/>
    </xf>
    <xf numFmtId="4" fontId="34" fillId="22" borderId="3">
      <alignment horizontal="right" vertical="center"/>
    </xf>
    <xf numFmtId="4" fontId="36" fillId="22" borderId="3">
      <alignment horizontal="right" vertical="center"/>
      <protection locked="0"/>
    </xf>
    <xf numFmtId="49" fontId="29" fillId="22" borderId="3">
      <alignment horizontal="left" vertical="center"/>
      <protection locked="0"/>
    </xf>
    <xf numFmtId="49" fontId="29" fillId="22" borderId="3">
      <alignment horizontal="left" vertical="center"/>
      <protection locked="0"/>
    </xf>
    <xf numFmtId="49" fontId="29" fillId="22" borderId="3">
      <alignment horizontal="left" vertical="center"/>
    </xf>
    <xf numFmtId="49" fontId="29" fillId="22" borderId="3">
      <alignment horizontal="left" vertical="center"/>
    </xf>
    <xf numFmtId="49" fontId="33" fillId="22" borderId="3">
      <alignment horizontal="left" vertical="center"/>
      <protection locked="0"/>
    </xf>
    <xf numFmtId="49" fontId="33" fillId="22" borderId="3">
      <alignment horizontal="left" vertical="center"/>
    </xf>
    <xf numFmtId="4" fontId="29" fillId="22" borderId="3">
      <alignment horizontal="right" vertical="center"/>
      <protection locked="0"/>
    </xf>
    <xf numFmtId="4" fontId="29" fillId="22" borderId="3">
      <alignment horizontal="right" vertical="center"/>
      <protection locked="0"/>
    </xf>
    <xf numFmtId="4" fontId="29" fillId="22" borderId="3">
      <alignment horizontal="right" vertical="center"/>
    </xf>
    <xf numFmtId="4" fontId="29" fillId="22" borderId="3">
      <alignment horizontal="right" vertical="center"/>
    </xf>
    <xf numFmtId="4" fontId="33" fillId="22" borderId="3">
      <alignment horizontal="right" vertical="center"/>
      <protection locked="0"/>
    </xf>
    <xf numFmtId="49" fontId="37" fillId="22" borderId="3">
      <alignment horizontal="left" vertical="center"/>
      <protection locked="0"/>
    </xf>
    <xf numFmtId="49" fontId="37" fillId="22" borderId="3">
      <alignment horizontal="left" vertical="center"/>
    </xf>
    <xf numFmtId="49" fontId="38" fillId="22" borderId="3">
      <alignment horizontal="left" vertical="center"/>
      <protection locked="0"/>
    </xf>
    <xf numFmtId="49" fontId="38" fillId="22" borderId="3">
      <alignment horizontal="left" vertical="center"/>
    </xf>
    <xf numFmtId="4" fontId="37" fillId="22" borderId="3">
      <alignment horizontal="right" vertical="center"/>
      <protection locked="0"/>
    </xf>
    <xf numFmtId="4" fontId="37" fillId="22" borderId="3">
      <alignment horizontal="right" vertical="center"/>
    </xf>
    <xf numFmtId="4" fontId="39" fillId="22" borderId="3">
      <alignment horizontal="right" vertical="center"/>
      <protection locked="0"/>
    </xf>
    <xf numFmtId="49" fontId="40" fillId="0" borderId="3">
      <alignment horizontal="left" vertical="center"/>
      <protection locked="0"/>
    </xf>
    <xf numFmtId="49" fontId="40" fillId="0" borderId="3">
      <alignment horizontal="left" vertical="center"/>
    </xf>
    <xf numFmtId="49" fontId="41" fillId="0" borderId="3">
      <alignment horizontal="left" vertical="center"/>
      <protection locked="0"/>
    </xf>
    <xf numFmtId="49" fontId="41" fillId="0" borderId="3">
      <alignment horizontal="left" vertical="center"/>
    </xf>
    <xf numFmtId="4" fontId="40" fillId="0" borderId="3">
      <alignment horizontal="right" vertical="center"/>
      <protection locked="0"/>
    </xf>
    <xf numFmtId="4" fontId="40" fillId="0" borderId="3">
      <alignment horizontal="right" vertical="center"/>
    </xf>
    <xf numFmtId="4" fontId="41" fillId="0" borderId="3">
      <alignment horizontal="right" vertical="center"/>
      <protection locked="0"/>
    </xf>
    <xf numFmtId="49" fontId="42" fillId="0" borderId="3">
      <alignment horizontal="left" vertical="center"/>
      <protection locked="0"/>
    </xf>
    <xf numFmtId="49" fontId="42" fillId="0" borderId="3">
      <alignment horizontal="left" vertical="center"/>
    </xf>
    <xf numFmtId="49" fontId="43" fillId="0" borderId="3">
      <alignment horizontal="left" vertical="center"/>
      <protection locked="0"/>
    </xf>
    <xf numFmtId="49" fontId="43" fillId="0" borderId="3">
      <alignment horizontal="left" vertical="center"/>
    </xf>
    <xf numFmtId="4" fontId="42" fillId="0" borderId="3">
      <alignment horizontal="right" vertical="center"/>
      <protection locked="0"/>
    </xf>
    <xf numFmtId="4" fontId="42" fillId="0" borderId="3">
      <alignment horizontal="right" vertical="center"/>
    </xf>
    <xf numFmtId="49" fontId="40" fillId="0" borderId="3">
      <alignment horizontal="left" vertical="center"/>
      <protection locked="0"/>
    </xf>
    <xf numFmtId="49" fontId="41" fillId="0" borderId="3">
      <alignment horizontal="left" vertical="center"/>
      <protection locked="0"/>
    </xf>
    <xf numFmtId="4" fontId="40" fillId="0" borderId="3">
      <alignment horizontal="right" vertical="center"/>
      <protection locked="0"/>
    </xf>
    <xf numFmtId="0" fontId="23" fillId="0" borderId="8" applyNumberFormat="0" applyFill="0" applyAlignment="0" applyProtection="0"/>
    <xf numFmtId="0" fontId="20" fillId="23" borderId="0" applyNumberFormat="0" applyBorder="0" applyAlignment="0" applyProtection="0"/>
    <xf numFmtId="0" fontId="8" fillId="0" borderId="0"/>
    <xf numFmtId="0" fontId="8" fillId="0" borderId="0"/>
    <xf numFmtId="0" fontId="2" fillId="24" borderId="9" applyNumberFormat="0" applyFont="0" applyAlignment="0" applyProtection="0"/>
    <xf numFmtId="4" fontId="44" fillId="25" borderId="3">
      <alignment horizontal="right" vertical="center"/>
      <protection locked="0"/>
    </xf>
    <xf numFmtId="4" fontId="44" fillId="26" borderId="3">
      <alignment horizontal="right" vertical="center"/>
      <protection locked="0"/>
    </xf>
    <xf numFmtId="4" fontId="44" fillId="27" borderId="3">
      <alignment horizontal="right" vertical="center"/>
      <protection locked="0"/>
    </xf>
    <xf numFmtId="0" fontId="12" fillId="20" borderId="10" applyNumberFormat="0" applyAlignment="0" applyProtection="0"/>
    <xf numFmtId="49" fontId="29" fillId="0" borderId="3">
      <alignment horizontal="left" vertical="center" wrapText="1"/>
      <protection locked="0"/>
    </xf>
    <xf numFmtId="49" fontId="29" fillId="0" borderId="3">
      <alignment horizontal="left" vertical="center" wrapText="1"/>
      <protection locked="0"/>
    </xf>
    <xf numFmtId="0" fontId="19" fillId="0" borderId="0" applyNumberFormat="0" applyFill="0" applyBorder="0" applyAlignment="0" applyProtection="0"/>
    <xf numFmtId="0" fontId="17" fillId="0" borderId="11" applyNumberFormat="0" applyFill="0" applyAlignment="0" applyProtection="0"/>
    <xf numFmtId="0" fontId="24" fillId="0" borderId="0" applyNumberFormat="0" applyFill="0" applyBorder="0" applyAlignment="0" applyProtection="0"/>
    <xf numFmtId="0" fontId="28" fillId="16" borderId="0" applyNumberFormat="0" applyBorder="0" applyAlignment="0" applyProtection="0"/>
    <xf numFmtId="0" fontId="10" fillId="16" borderId="0" applyNumberFormat="0" applyBorder="0" applyAlignment="0" applyProtection="0"/>
    <xf numFmtId="0" fontId="28" fillId="17" borderId="0" applyNumberFormat="0" applyBorder="0" applyAlignment="0" applyProtection="0"/>
    <xf numFmtId="0" fontId="10" fillId="17" borderId="0" applyNumberFormat="0" applyBorder="0" applyAlignment="0" applyProtection="0"/>
    <xf numFmtId="0" fontId="28" fillId="18" borderId="0" applyNumberFormat="0" applyBorder="0" applyAlignment="0" applyProtection="0"/>
    <xf numFmtId="0" fontId="10" fillId="18" borderId="0" applyNumberFormat="0" applyBorder="0" applyAlignment="0" applyProtection="0"/>
    <xf numFmtId="0" fontId="28" fillId="13" borderId="0" applyNumberFormat="0" applyBorder="0" applyAlignment="0" applyProtection="0"/>
    <xf numFmtId="0" fontId="10" fillId="13" borderId="0" applyNumberFormat="0" applyBorder="0" applyAlignment="0" applyProtection="0"/>
    <xf numFmtId="0" fontId="28" fillId="14" borderId="0" applyNumberFormat="0" applyBorder="0" applyAlignment="0" applyProtection="0"/>
    <xf numFmtId="0" fontId="10" fillId="14" borderId="0" applyNumberFormat="0" applyBorder="0" applyAlignment="0" applyProtection="0"/>
    <xf numFmtId="0" fontId="28" fillId="19" borderId="0" applyNumberFormat="0" applyBorder="0" applyAlignment="0" applyProtection="0"/>
    <xf numFmtId="0" fontId="10" fillId="19" borderId="0" applyNumberFormat="0" applyBorder="0" applyAlignment="0" applyProtection="0"/>
    <xf numFmtId="0" fontId="45" fillId="7" borderId="1" applyNumberFormat="0" applyAlignment="0" applyProtection="0"/>
    <xf numFmtId="0" fontId="11" fillId="7" borderId="1" applyNumberFormat="0" applyAlignment="0" applyProtection="0"/>
    <xf numFmtId="9" fontId="2" fillId="0" borderId="0" applyFont="0" applyFill="0" applyBorder="0" applyAlignment="0" applyProtection="0"/>
    <xf numFmtId="0" fontId="46" fillId="20" borderId="10" applyNumberFormat="0" applyAlignment="0" applyProtection="0"/>
    <xf numFmtId="0" fontId="12" fillId="20" borderId="10" applyNumberFormat="0" applyAlignment="0" applyProtection="0"/>
    <xf numFmtId="0" fontId="47" fillId="20" borderId="1" applyNumberFormat="0" applyAlignment="0" applyProtection="0"/>
    <xf numFmtId="0" fontId="13" fillId="20" borderId="1" applyNumberFormat="0" applyAlignment="0" applyProtection="0"/>
    <xf numFmtId="172" fontId="8" fillId="0" borderId="0" applyFont="0" applyFill="0" applyBorder="0" applyAlignment="0" applyProtection="0"/>
    <xf numFmtId="0" fontId="48" fillId="0" borderId="4" applyNumberFormat="0" applyFill="0" applyAlignment="0" applyProtection="0"/>
    <xf numFmtId="0" fontId="14" fillId="0" borderId="4" applyNumberFormat="0" applyFill="0" applyAlignment="0" applyProtection="0"/>
    <xf numFmtId="0" fontId="49" fillId="0" borderId="5" applyNumberFormat="0" applyFill="0" applyAlignment="0" applyProtection="0"/>
    <xf numFmtId="0" fontId="15" fillId="0" borderId="5" applyNumberFormat="0" applyFill="0" applyAlignment="0" applyProtection="0"/>
    <xf numFmtId="0" fontId="50" fillId="0" borderId="6" applyNumberFormat="0" applyFill="0" applyAlignment="0" applyProtection="0"/>
    <xf numFmtId="0" fontId="16" fillId="0" borderId="6" applyNumberFormat="0" applyFill="0" applyAlignment="0" applyProtection="0"/>
    <xf numFmtId="0" fontId="50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51" fillId="0" borderId="11" applyNumberFormat="0" applyFill="0" applyAlignment="0" applyProtection="0"/>
    <xf numFmtId="0" fontId="17" fillId="0" borderId="11" applyNumberFormat="0" applyFill="0" applyAlignment="0" applyProtection="0"/>
    <xf numFmtId="0" fontId="52" fillId="21" borderId="2" applyNumberFormat="0" applyAlignment="0" applyProtection="0"/>
    <xf numFmtId="0" fontId="18" fillId="21" borderId="2" applyNumberFormat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53" fillId="23" borderId="0" applyNumberFormat="0" applyBorder="0" applyAlignment="0" applyProtection="0"/>
    <xf numFmtId="0" fontId="20" fillId="2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4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1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1" fillId="0" borderId="0"/>
    <xf numFmtId="0" fontId="64" fillId="0" borderId="0"/>
    <xf numFmtId="0" fontId="8" fillId="0" borderId="0"/>
    <xf numFmtId="0" fontId="2" fillId="0" borderId="0"/>
    <xf numFmtId="0" fontId="8" fillId="0" borderId="0"/>
    <xf numFmtId="0" fontId="8" fillId="0" borderId="0" applyNumberFormat="0" applyFont="0" applyFill="0" applyBorder="0" applyAlignment="0" applyProtection="0">
      <alignment vertical="top"/>
    </xf>
    <xf numFmtId="0" fontId="8" fillId="0" borderId="0" applyNumberFormat="0" applyFont="0" applyFill="0" applyBorder="0" applyAlignment="0" applyProtection="0">
      <alignment vertical="top"/>
    </xf>
    <xf numFmtId="0" fontId="2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54" fillId="3" borderId="0" applyNumberFormat="0" applyBorder="0" applyAlignment="0" applyProtection="0"/>
    <xf numFmtId="0" fontId="21" fillId="3" borderId="0" applyNumberFormat="0" applyBorder="0" applyAlignment="0" applyProtection="0"/>
    <xf numFmtId="0" fontId="55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56" fillId="24" borderId="9" applyNumberFormat="0" applyFont="0" applyAlignment="0" applyProtection="0"/>
    <xf numFmtId="0" fontId="8" fillId="24" borderId="9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7" fillId="0" borderId="8" applyNumberFormat="0" applyFill="0" applyAlignment="0" applyProtection="0"/>
    <xf numFmtId="0" fontId="23" fillId="0" borderId="8" applyNumberFormat="0" applyFill="0" applyAlignment="0" applyProtection="0"/>
    <xf numFmtId="0" fontId="26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9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173" fontId="60" fillId="0" borderId="0" applyFont="0" applyFill="0" applyBorder="0" applyAlignment="0" applyProtection="0"/>
    <xf numFmtId="174" fontId="6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61" fillId="4" borderId="0" applyNumberFormat="0" applyBorder="0" applyAlignment="0" applyProtection="0"/>
    <xf numFmtId="0" fontId="25" fillId="4" borderId="0" applyNumberFormat="0" applyBorder="0" applyAlignment="0" applyProtection="0"/>
    <xf numFmtId="176" fontId="62" fillId="22" borderId="12" applyFill="0" applyBorder="0">
      <alignment horizontal="center" vertical="center" wrapText="1"/>
      <protection locked="0"/>
    </xf>
    <xf numFmtId="171" fontId="63" fillId="0" borderId="0">
      <alignment wrapText="1"/>
    </xf>
    <xf numFmtId="171" fontId="30" fillId="0" borderId="0">
      <alignment wrapText="1"/>
    </xf>
  </cellStyleXfs>
  <cellXfs count="528">
    <xf numFmtId="0" fontId="0" fillId="0" borderId="0" xfId="0"/>
    <xf numFmtId="0" fontId="5" fillId="0" borderId="0" xfId="0" applyFont="1" applyFill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28" borderId="0" xfId="0" quotePrefix="1" applyFont="1" applyFill="1" applyBorder="1" applyAlignment="1">
      <alignment horizontal="center" vertical="center"/>
    </xf>
    <xf numFmtId="0" fontId="5" fillId="28" borderId="0" xfId="0" applyFont="1" applyFill="1" applyAlignment="1">
      <alignment vertical="center"/>
    </xf>
    <xf numFmtId="0" fontId="4" fillId="0" borderId="0" xfId="0" applyFont="1" applyFill="1" applyBorder="1" applyAlignment="1">
      <alignment vertical="center"/>
    </xf>
    <xf numFmtId="0" fontId="69" fillId="28" borderId="0" xfId="0" applyFont="1" applyFill="1" applyBorder="1" applyAlignment="1">
      <alignment horizontal="center" vertical="center" wrapText="1"/>
    </xf>
    <xf numFmtId="0" fontId="66" fillId="0" borderId="0" xfId="0" applyFont="1" applyFill="1" applyBorder="1" applyAlignment="1">
      <alignment horizontal="right" vertical="center"/>
    </xf>
    <xf numFmtId="0" fontId="70" fillId="0" borderId="3" xfId="0" applyFont="1" applyFill="1" applyBorder="1" applyAlignment="1">
      <alignment horizontal="center" vertical="center"/>
    </xf>
    <xf numFmtId="0" fontId="5" fillId="22" borderId="3" xfId="0" applyFont="1" applyFill="1" applyBorder="1" applyAlignment="1">
      <alignment horizontal="center" vertical="center"/>
    </xf>
    <xf numFmtId="0" fontId="5" fillId="22" borderId="3" xfId="0" applyFont="1" applyFill="1" applyBorder="1" applyAlignment="1">
      <alignment horizontal="center" vertical="center" wrapText="1"/>
    </xf>
    <xf numFmtId="178" fontId="5" fillId="28" borderId="3" xfId="0" applyNumberFormat="1" applyFont="1" applyFill="1" applyBorder="1" applyAlignment="1">
      <alignment horizontal="center" vertical="center" wrapText="1"/>
    </xf>
    <xf numFmtId="0" fontId="5" fillId="22" borderId="0" xfId="0" applyFont="1" applyFill="1" applyBorder="1" applyAlignment="1">
      <alignment horizontal="left" vertical="center" wrapText="1"/>
    </xf>
    <xf numFmtId="0" fontId="5" fillId="22" borderId="0" xfId="0" applyFont="1" applyFill="1" applyBorder="1" applyAlignment="1">
      <alignment horizontal="center" vertical="center"/>
    </xf>
    <xf numFmtId="170" fontId="5" fillId="22" borderId="0" xfId="0" applyNumberFormat="1" applyFont="1" applyFill="1" applyBorder="1" applyAlignment="1">
      <alignment horizontal="center" vertical="center" wrapText="1"/>
    </xf>
    <xf numFmtId="170" fontId="5" fillId="22" borderId="0" xfId="0" applyNumberFormat="1" applyFont="1" applyFill="1" applyBorder="1" applyAlignment="1">
      <alignment horizontal="right" vertical="center" wrapText="1"/>
    </xf>
    <xf numFmtId="170" fontId="5" fillId="0" borderId="0" xfId="0" applyNumberFormat="1" applyFont="1" applyFill="1" applyBorder="1" applyAlignment="1">
      <alignment horizontal="center" vertical="center" wrapText="1"/>
    </xf>
    <xf numFmtId="170" fontId="5" fillId="0" borderId="0" xfId="0" applyNumberFormat="1" applyFont="1" applyFill="1" applyBorder="1" applyAlignment="1">
      <alignment horizontal="right" vertical="center" wrapText="1"/>
    </xf>
    <xf numFmtId="170" fontId="5" fillId="28" borderId="0" xfId="0" applyNumberFormat="1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/>
    </xf>
    <xf numFmtId="0" fontId="70" fillId="28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28" borderId="0" xfId="0" applyFont="1" applyFill="1" applyBorder="1" applyAlignment="1">
      <alignment horizontal="center" vertical="center"/>
    </xf>
    <xf numFmtId="0" fontId="5" fillId="28" borderId="0" xfId="0" applyFont="1" applyFill="1" applyBorder="1" applyAlignment="1">
      <alignment vertical="center"/>
    </xf>
    <xf numFmtId="0" fontId="5" fillId="22" borderId="3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/>
    </xf>
    <xf numFmtId="0" fontId="5" fillId="22" borderId="14" xfId="0" applyFont="1" applyFill="1" applyBorder="1" applyAlignment="1">
      <alignment horizontal="center" vertical="center"/>
    </xf>
    <xf numFmtId="0" fontId="5" fillId="22" borderId="14" xfId="0" applyFont="1" applyFill="1" applyBorder="1" applyAlignment="1">
      <alignment horizontal="center" vertical="center" wrapText="1"/>
    </xf>
    <xf numFmtId="0" fontId="5" fillId="22" borderId="14" xfId="0" applyFont="1" applyFill="1" applyBorder="1" applyAlignment="1">
      <alignment horizontal="center" vertical="center" wrapText="1" shrinkToFit="1"/>
    </xf>
    <xf numFmtId="0" fontId="5" fillId="28" borderId="0" xfId="0" applyFont="1" applyFill="1" applyBorder="1" applyAlignment="1">
      <alignment vertical="center"/>
    </xf>
    <xf numFmtId="178" fontId="72" fillId="28" borderId="3" xfId="0" applyNumberFormat="1" applyFont="1" applyFill="1" applyBorder="1" applyAlignment="1">
      <alignment horizontal="center" vertical="center" wrapText="1"/>
    </xf>
    <xf numFmtId="178" fontId="80" fillId="28" borderId="3" xfId="0" applyNumberFormat="1" applyFont="1" applyFill="1" applyBorder="1" applyAlignment="1">
      <alignment horizontal="center" vertical="center" wrapText="1"/>
    </xf>
    <xf numFmtId="178" fontId="79" fillId="28" borderId="3" xfId="0" applyNumberFormat="1" applyFont="1" applyFill="1" applyBorder="1" applyAlignment="1">
      <alignment horizontal="center" vertical="center" wrapText="1"/>
    </xf>
    <xf numFmtId="0" fontId="6" fillId="22" borderId="3" xfId="0" applyFont="1" applyFill="1" applyBorder="1" applyAlignment="1">
      <alignment horizontal="left" vertical="center"/>
    </xf>
    <xf numFmtId="0" fontId="6" fillId="22" borderId="3" xfId="0" applyFont="1" applyFill="1" applyBorder="1" applyAlignment="1">
      <alignment horizontal="center" vertical="center" wrapText="1"/>
    </xf>
    <xf numFmtId="178" fontId="6" fillId="28" borderId="3" xfId="0" applyNumberFormat="1" applyFont="1" applyFill="1" applyBorder="1" applyAlignment="1">
      <alignment horizontal="center" vertical="center" wrapText="1"/>
    </xf>
    <xf numFmtId="178" fontId="78" fillId="28" borderId="3" xfId="0" applyNumberFormat="1" applyFont="1" applyFill="1" applyBorder="1" applyAlignment="1">
      <alignment horizontal="center" vertical="center" wrapText="1"/>
    </xf>
    <xf numFmtId="0" fontId="80" fillId="22" borderId="3" xfId="0" quotePrefix="1" applyFont="1" applyFill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80" fillId="0" borderId="3" xfId="0" applyFont="1" applyBorder="1" applyAlignment="1">
      <alignment horizontal="left" vertical="center"/>
    </xf>
    <xf numFmtId="0" fontId="6" fillId="22" borderId="3" xfId="0" applyFont="1" applyFill="1" applyBorder="1" applyAlignment="1">
      <alignment horizontal="left" vertical="center" wrapText="1"/>
    </xf>
    <xf numFmtId="0" fontId="6" fillId="22" borderId="3" xfId="0" quotePrefix="1" applyFont="1" applyFill="1" applyBorder="1" applyAlignment="1">
      <alignment horizontal="center" vertical="center"/>
    </xf>
    <xf numFmtId="0" fontId="75" fillId="0" borderId="3" xfId="0" applyFont="1" applyBorder="1" applyAlignment="1">
      <alignment horizontal="left" vertical="center" wrapText="1"/>
    </xf>
    <xf numFmtId="0" fontId="6" fillId="28" borderId="3" xfId="0" applyFont="1" applyFill="1" applyBorder="1" applyAlignment="1">
      <alignment horizontal="left" vertical="center"/>
    </xf>
    <xf numFmtId="0" fontId="75" fillId="22" borderId="3" xfId="0" applyFont="1" applyFill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75" fillId="0" borderId="3" xfId="0" applyFont="1" applyBorder="1" applyAlignment="1">
      <alignment horizontal="left" vertical="center"/>
    </xf>
    <xf numFmtId="0" fontId="65" fillId="0" borderId="0" xfId="0" applyFont="1" applyFill="1" applyBorder="1" applyAlignment="1">
      <alignment vertical="center"/>
    </xf>
    <xf numFmtId="0" fontId="65" fillId="0" borderId="0" xfId="0" applyFont="1" applyFill="1" applyBorder="1" applyAlignment="1">
      <alignment horizontal="center" vertical="center"/>
    </xf>
    <xf numFmtId="0" fontId="82" fillId="0" borderId="0" xfId="0" applyFont="1" applyFill="1" applyBorder="1" applyAlignment="1">
      <alignment horizontal="center" vertical="center" wrapText="1"/>
    </xf>
    <xf numFmtId="0" fontId="65" fillId="0" borderId="0" xfId="0" applyFont="1" applyFill="1" applyBorder="1" applyAlignment="1">
      <alignment horizontal="center" vertical="center" wrapText="1"/>
    </xf>
    <xf numFmtId="0" fontId="77" fillId="0" borderId="14" xfId="0" applyFont="1" applyFill="1" applyBorder="1" applyAlignment="1">
      <alignment horizontal="center" vertical="center" wrapText="1"/>
    </xf>
    <xf numFmtId="0" fontId="82" fillId="0" borderId="0" xfId="0" applyFont="1" applyFill="1" applyBorder="1" applyAlignment="1">
      <alignment vertical="center"/>
    </xf>
    <xf numFmtId="0" fontId="65" fillId="0" borderId="0" xfId="0" applyFont="1" applyFill="1" applyAlignment="1">
      <alignment vertical="center"/>
    </xf>
    <xf numFmtId="0" fontId="65" fillId="28" borderId="0" xfId="0" applyFont="1" applyFill="1" applyBorder="1" applyAlignment="1">
      <alignment horizontal="center" vertical="center"/>
    </xf>
    <xf numFmtId="0" fontId="65" fillId="28" borderId="0" xfId="0" applyFont="1" applyFill="1" applyBorder="1" applyAlignment="1">
      <alignment vertical="center"/>
    </xf>
    <xf numFmtId="0" fontId="65" fillId="28" borderId="0" xfId="0" applyFont="1" applyFill="1" applyAlignment="1">
      <alignment vertical="center"/>
    </xf>
    <xf numFmtId="0" fontId="65" fillId="0" borderId="0" xfId="0" applyFont="1" applyFill="1" applyBorder="1" applyAlignment="1">
      <alignment horizontal="left" vertical="center" wrapText="1"/>
    </xf>
    <xf numFmtId="0" fontId="65" fillId="0" borderId="0" xfId="0" applyFont="1" applyFill="1" applyBorder="1" applyAlignment="1">
      <alignment vertical="center" wrapText="1"/>
    </xf>
    <xf numFmtId="0" fontId="65" fillId="0" borderId="0" xfId="245" applyFont="1" applyFill="1" applyBorder="1" applyAlignment="1">
      <alignment vertical="center"/>
    </xf>
    <xf numFmtId="0" fontId="65" fillId="0" borderId="0" xfId="245" applyFont="1" applyFill="1" applyBorder="1" applyAlignment="1">
      <alignment horizontal="center" vertical="center"/>
    </xf>
    <xf numFmtId="0" fontId="82" fillId="0" borderId="0" xfId="245" applyFont="1" applyFill="1" applyBorder="1" applyAlignment="1">
      <alignment horizontal="right" vertical="center"/>
    </xf>
    <xf numFmtId="0" fontId="65" fillId="0" borderId="3" xfId="0" applyFont="1" applyFill="1" applyBorder="1" applyAlignment="1">
      <alignment horizontal="center" vertical="center" wrapText="1"/>
    </xf>
    <xf numFmtId="0" fontId="65" fillId="0" borderId="14" xfId="0" applyFont="1" applyFill="1" applyBorder="1" applyAlignment="1">
      <alignment horizontal="center" vertical="center" wrapText="1"/>
    </xf>
    <xf numFmtId="0" fontId="65" fillId="28" borderId="3" xfId="0" applyFont="1" applyFill="1" applyBorder="1" applyAlignment="1">
      <alignment horizontal="left" vertical="center" wrapText="1"/>
    </xf>
    <xf numFmtId="0" fontId="82" fillId="0" borderId="0" xfId="245" applyFont="1" applyFill="1" applyBorder="1" applyAlignment="1">
      <alignment vertical="center"/>
    </xf>
    <xf numFmtId="0" fontId="84" fillId="28" borderId="0" xfId="0" applyFont="1" applyFill="1" applyBorder="1" applyAlignment="1">
      <alignment horizontal="center" vertical="center" wrapText="1"/>
    </xf>
    <xf numFmtId="0" fontId="65" fillId="28" borderId="0" xfId="0" quotePrefix="1" applyFont="1" applyFill="1" applyBorder="1" applyAlignment="1">
      <alignment horizontal="center" vertical="center"/>
    </xf>
    <xf numFmtId="0" fontId="65" fillId="0" borderId="0" xfId="245" applyFont="1" applyFill="1" applyBorder="1" applyAlignment="1">
      <alignment vertical="center" wrapText="1"/>
    </xf>
    <xf numFmtId="179" fontId="82" fillId="28" borderId="3" xfId="0" applyNumberFormat="1" applyFont="1" applyFill="1" applyBorder="1" applyAlignment="1">
      <alignment horizontal="center" vertical="center" wrapText="1"/>
    </xf>
    <xf numFmtId="179" fontId="65" fillId="28" borderId="3" xfId="0" applyNumberFormat="1" applyFont="1" applyFill="1" applyBorder="1" applyAlignment="1">
      <alignment horizontal="center" vertical="center" wrapText="1"/>
    </xf>
    <xf numFmtId="0" fontId="65" fillId="22" borderId="0" xfId="0" applyFont="1" applyFill="1" applyBorder="1" applyAlignment="1">
      <alignment horizontal="left" vertical="center" wrapText="1"/>
    </xf>
    <xf numFmtId="0" fontId="65" fillId="22" borderId="0" xfId="0" applyFont="1" applyFill="1" applyBorder="1" applyAlignment="1">
      <alignment horizontal="center" vertical="center"/>
    </xf>
    <xf numFmtId="170" fontId="65" fillId="22" borderId="0" xfId="0" applyNumberFormat="1" applyFont="1" applyFill="1" applyBorder="1" applyAlignment="1">
      <alignment horizontal="center" vertical="center" wrapText="1"/>
    </xf>
    <xf numFmtId="170" fontId="65" fillId="22" borderId="0" xfId="0" applyNumberFormat="1" applyFont="1" applyFill="1" applyBorder="1" applyAlignment="1">
      <alignment horizontal="right" vertical="center" wrapText="1"/>
    </xf>
    <xf numFmtId="170" fontId="65" fillId="28" borderId="0" xfId="0" applyNumberFormat="1" applyFont="1" applyFill="1" applyBorder="1" applyAlignment="1">
      <alignment vertical="center" wrapText="1"/>
    </xf>
    <xf numFmtId="170" fontId="65" fillId="0" borderId="0" xfId="0" applyNumberFormat="1" applyFont="1" applyFill="1" applyBorder="1" applyAlignment="1">
      <alignment horizontal="center" vertical="center" wrapText="1"/>
    </xf>
    <xf numFmtId="170" fontId="65" fillId="0" borderId="0" xfId="0" applyNumberFormat="1" applyFont="1" applyFill="1" applyBorder="1" applyAlignment="1">
      <alignment horizontal="right" vertical="center" wrapText="1"/>
    </xf>
    <xf numFmtId="0" fontId="86" fillId="0" borderId="0" xfId="0" applyFont="1" applyFill="1" applyAlignment="1">
      <alignment horizontal="center" vertical="center"/>
    </xf>
    <xf numFmtId="0" fontId="76" fillId="0" borderId="0" xfId="0" applyFont="1" applyFill="1" applyAlignment="1">
      <alignment horizontal="right" vertical="center"/>
    </xf>
    <xf numFmtId="0" fontId="77" fillId="28" borderId="0" xfId="0" applyFont="1" applyFill="1" applyAlignment="1">
      <alignment vertical="center"/>
    </xf>
    <xf numFmtId="0" fontId="65" fillId="28" borderId="0" xfId="0" applyFont="1" applyFill="1" applyAlignment="1">
      <alignment horizontal="center" vertical="center"/>
    </xf>
    <xf numFmtId="170" fontId="65" fillId="0" borderId="0" xfId="0" applyNumberFormat="1" applyFont="1" applyFill="1" applyAlignment="1">
      <alignment vertical="center"/>
    </xf>
    <xf numFmtId="0" fontId="77" fillId="28" borderId="0" xfId="0" applyFont="1" applyFill="1" applyBorder="1" applyAlignment="1">
      <alignment horizontal="center" vertical="center"/>
    </xf>
    <xf numFmtId="0" fontId="77" fillId="28" borderId="0" xfId="0" applyFont="1" applyFill="1" applyAlignment="1">
      <alignment horizontal="right" vertical="center"/>
    </xf>
    <xf numFmtId="0" fontId="76" fillId="28" borderId="0" xfId="0" applyFont="1" applyFill="1" applyBorder="1" applyAlignment="1">
      <alignment horizontal="left" vertical="center"/>
    </xf>
    <xf numFmtId="0" fontId="82" fillId="28" borderId="0" xfId="0" applyFont="1" applyFill="1" applyBorder="1" applyAlignment="1">
      <alignment horizontal="left" vertical="center"/>
    </xf>
    <xf numFmtId="0" fontId="77" fillId="28" borderId="13" xfId="0" applyFont="1" applyFill="1" applyBorder="1" applyAlignment="1">
      <alignment vertical="center"/>
    </xf>
    <xf numFmtId="0" fontId="77" fillId="28" borderId="13" xfId="0" applyFont="1" applyFill="1" applyBorder="1" applyAlignment="1">
      <alignment horizontal="center" vertical="center"/>
    </xf>
    <xf numFmtId="0" fontId="77" fillId="28" borderId="0" xfId="0" applyNumberFormat="1" applyFont="1" applyFill="1" applyBorder="1" applyAlignment="1">
      <alignment horizontal="left" vertical="center" wrapText="1" shrinkToFit="1"/>
    </xf>
    <xf numFmtId="179" fontId="77" fillId="28" borderId="0" xfId="0" applyNumberFormat="1" applyFont="1" applyFill="1" applyBorder="1" applyAlignment="1">
      <alignment horizontal="center" vertical="center" wrapText="1"/>
    </xf>
    <xf numFmtId="0" fontId="76" fillId="28" borderId="0" xfId="0" applyFont="1" applyFill="1" applyBorder="1" applyAlignment="1">
      <alignment horizontal="right" vertical="center"/>
    </xf>
    <xf numFmtId="169" fontId="76" fillId="28" borderId="0" xfId="0" applyNumberFormat="1" applyFont="1" applyFill="1" applyBorder="1" applyAlignment="1">
      <alignment horizontal="right" vertical="center"/>
    </xf>
    <xf numFmtId="0" fontId="88" fillId="28" borderId="0" xfId="0" applyFont="1" applyFill="1" applyAlignment="1">
      <alignment vertical="center"/>
    </xf>
    <xf numFmtId="0" fontId="89" fillId="28" borderId="0" xfId="0" applyFont="1" applyFill="1" applyAlignment="1">
      <alignment vertical="center"/>
    </xf>
    <xf numFmtId="0" fontId="89" fillId="28" borderId="0" xfId="0" applyFont="1" applyFill="1"/>
    <xf numFmtId="0" fontId="89" fillId="28" borderId="0" xfId="0" applyFont="1" applyFill="1" applyAlignment="1">
      <alignment horizontal="center" vertical="center"/>
    </xf>
    <xf numFmtId="0" fontId="77" fillId="28" borderId="3" xfId="0" applyNumberFormat="1" applyFont="1" applyFill="1" applyBorder="1" applyAlignment="1">
      <alignment horizontal="center" vertical="center"/>
    </xf>
    <xf numFmtId="0" fontId="77" fillId="28" borderId="3" xfId="0" applyNumberFormat="1" applyFont="1" applyFill="1" applyBorder="1"/>
    <xf numFmtId="0" fontId="65" fillId="28" borderId="0" xfId="0" applyFont="1" applyFill="1" applyAlignment="1">
      <alignment vertical="center" wrapText="1" shrinkToFit="1"/>
    </xf>
    <xf numFmtId="0" fontId="65" fillId="28" borderId="0" xfId="0" applyFont="1" applyFill="1" applyBorder="1" applyAlignment="1">
      <alignment vertical="center" wrapText="1" shrinkToFit="1"/>
    </xf>
    <xf numFmtId="0" fontId="82" fillId="28" borderId="0" xfId="0" applyFont="1" applyFill="1" applyAlignment="1">
      <alignment horizontal="right" vertical="center"/>
    </xf>
    <xf numFmtId="0" fontId="92" fillId="28" borderId="0" xfId="0" applyFont="1" applyFill="1" applyAlignment="1">
      <alignment vertical="center"/>
    </xf>
    <xf numFmtId="0" fontId="92" fillId="0" borderId="0" xfId="0" applyFont="1" applyFill="1" applyAlignment="1">
      <alignment vertical="center"/>
    </xf>
    <xf numFmtId="0" fontId="77" fillId="28" borderId="15" xfId="0" applyNumberFormat="1" applyFont="1" applyFill="1" applyBorder="1" applyAlignment="1">
      <alignment horizontal="center"/>
    </xf>
    <xf numFmtId="0" fontId="77" fillId="28" borderId="16" xfId="0" applyNumberFormat="1" applyFont="1" applyFill="1" applyBorder="1" applyAlignment="1">
      <alignment horizontal="center"/>
    </xf>
    <xf numFmtId="177" fontId="77" fillId="28" borderId="15" xfId="0" applyNumberFormat="1" applyFont="1" applyFill="1" applyBorder="1" applyAlignment="1">
      <alignment horizontal="center" vertical="center" wrapText="1"/>
    </xf>
    <xf numFmtId="177" fontId="77" fillId="28" borderId="16" xfId="0" applyNumberFormat="1" applyFont="1" applyFill="1" applyBorder="1" applyAlignment="1">
      <alignment horizontal="center" vertical="center" wrapText="1"/>
    </xf>
    <xf numFmtId="0" fontId="76" fillId="28" borderId="0" xfId="0" applyFont="1" applyFill="1" applyBorder="1" applyAlignment="1">
      <alignment horizontal="left"/>
    </xf>
    <xf numFmtId="177" fontId="76" fillId="28" borderId="0" xfId="0" applyNumberFormat="1" applyFont="1" applyFill="1" applyBorder="1" applyAlignment="1">
      <alignment horizontal="center" vertical="center" wrapText="1"/>
    </xf>
    <xf numFmtId="3" fontId="76" fillId="28" borderId="0" xfId="0" applyNumberFormat="1" applyFont="1" applyFill="1" applyBorder="1" applyAlignment="1">
      <alignment horizontal="left" vertical="center" wrapText="1"/>
    </xf>
    <xf numFmtId="3" fontId="76" fillId="28" borderId="0" xfId="0" applyNumberFormat="1" applyFont="1" applyFill="1" applyBorder="1" applyAlignment="1">
      <alignment horizontal="center" vertical="center" wrapText="1"/>
    </xf>
    <xf numFmtId="0" fontId="91" fillId="0" borderId="0" xfId="0" applyFont="1"/>
    <xf numFmtId="0" fontId="65" fillId="0" borderId="3" xfId="0" applyFont="1" applyFill="1" applyBorder="1" applyAlignment="1">
      <alignment horizontal="center" vertical="center"/>
    </xf>
    <xf numFmtId="0" fontId="82" fillId="28" borderId="3" xfId="0" applyFont="1" applyFill="1" applyBorder="1" applyAlignment="1">
      <alignment horizontal="left" vertical="center" wrapText="1"/>
    </xf>
    <xf numFmtId="0" fontId="65" fillId="28" borderId="3" xfId="0" quotePrefix="1" applyNumberFormat="1" applyFont="1" applyFill="1" applyBorder="1" applyAlignment="1">
      <alignment horizontal="center" vertical="center"/>
    </xf>
    <xf numFmtId="0" fontId="65" fillId="28" borderId="3" xfId="0" applyNumberFormat="1" applyFont="1" applyFill="1" applyBorder="1" applyAlignment="1">
      <alignment horizontal="center" vertical="center"/>
    </xf>
    <xf numFmtId="0" fontId="94" fillId="28" borderId="0" xfId="0" applyFont="1" applyFill="1" applyBorder="1" applyAlignment="1">
      <alignment horizontal="left" vertical="center" wrapText="1"/>
    </xf>
    <xf numFmtId="0" fontId="94" fillId="28" borderId="0" xfId="0" applyNumberFormat="1" applyFont="1" applyFill="1" applyBorder="1" applyAlignment="1">
      <alignment horizontal="center" vertical="center"/>
    </xf>
    <xf numFmtId="173" fontId="94" fillId="28" borderId="0" xfId="0" applyNumberFormat="1" applyFont="1" applyFill="1" applyBorder="1" applyAlignment="1">
      <alignment horizontal="center" vertical="center" wrapText="1"/>
    </xf>
    <xf numFmtId="169" fontId="94" fillId="28" borderId="0" xfId="206" applyNumberFormat="1" applyFont="1" applyFill="1" applyBorder="1" applyAlignment="1">
      <alignment horizontal="right" vertical="center" wrapText="1"/>
    </xf>
    <xf numFmtId="170" fontId="94" fillId="28" borderId="0" xfId="0" quotePrefix="1" applyNumberFormat="1" applyFont="1" applyFill="1" applyBorder="1" applyAlignment="1">
      <alignment vertical="center" wrapText="1"/>
    </xf>
    <xf numFmtId="0" fontId="91" fillId="28" borderId="0" xfId="0" applyFont="1" applyFill="1"/>
    <xf numFmtId="0" fontId="87" fillId="22" borderId="14" xfId="0" applyFont="1" applyFill="1" applyBorder="1" applyAlignment="1">
      <alignment horizontal="center" vertical="center"/>
    </xf>
    <xf numFmtId="0" fontId="87" fillId="22" borderId="14" xfId="0" applyFont="1" applyFill="1" applyBorder="1" applyAlignment="1">
      <alignment horizontal="center" vertical="center" wrapText="1"/>
    </xf>
    <xf numFmtId="0" fontId="87" fillId="22" borderId="14" xfId="0" applyFont="1" applyFill="1" applyBorder="1" applyAlignment="1">
      <alignment horizontal="center" vertical="center" wrapText="1" shrinkToFit="1"/>
    </xf>
    <xf numFmtId="0" fontId="87" fillId="22" borderId="3" xfId="0" applyFont="1" applyFill="1" applyBorder="1" applyAlignment="1">
      <alignment horizontal="center" vertical="center"/>
    </xf>
    <xf numFmtId="0" fontId="87" fillId="22" borderId="3" xfId="0" applyFont="1" applyFill="1" applyBorder="1" applyAlignment="1">
      <alignment horizontal="center" vertical="center" wrapText="1"/>
    </xf>
    <xf numFmtId="0" fontId="96" fillId="22" borderId="3" xfId="0" applyFont="1" applyFill="1" applyBorder="1" applyAlignment="1">
      <alignment horizontal="left" vertical="center" wrapText="1"/>
    </xf>
    <xf numFmtId="179" fontId="87" fillId="28" borderId="3" xfId="0" applyNumberFormat="1" applyFont="1" applyFill="1" applyBorder="1" applyAlignment="1">
      <alignment horizontal="center" vertical="center" wrapText="1"/>
    </xf>
    <xf numFmtId="0" fontId="97" fillId="22" borderId="3" xfId="0" applyFont="1" applyFill="1" applyBorder="1" applyAlignment="1">
      <alignment horizontal="left" vertical="center" wrapText="1"/>
    </xf>
    <xf numFmtId="0" fontId="97" fillId="22" borderId="3" xfId="0" applyFont="1" applyFill="1" applyBorder="1" applyAlignment="1">
      <alignment horizontal="center" vertical="center" wrapText="1"/>
    </xf>
    <xf numFmtId="179" fontId="97" fillId="28" borderId="3" xfId="0" applyNumberFormat="1" applyFont="1" applyFill="1" applyBorder="1" applyAlignment="1">
      <alignment horizontal="center" vertical="center" wrapText="1"/>
    </xf>
    <xf numFmtId="0" fontId="87" fillId="22" borderId="3" xfId="0" applyFont="1" applyFill="1" applyBorder="1" applyAlignment="1">
      <alignment horizontal="left" vertical="center"/>
    </xf>
    <xf numFmtId="0" fontId="97" fillId="0" borderId="3" xfId="0" applyFont="1" applyBorder="1" applyAlignment="1">
      <alignment horizontal="left" vertical="center" wrapText="1"/>
    </xf>
    <xf numFmtId="0" fontId="97" fillId="22" borderId="3" xfId="0" quotePrefix="1" applyFont="1" applyFill="1" applyBorder="1" applyAlignment="1">
      <alignment horizontal="center" vertical="center"/>
    </xf>
    <xf numFmtId="170" fontId="65" fillId="28" borderId="0" xfId="0" applyNumberFormat="1" applyFont="1" applyFill="1" applyBorder="1" applyAlignment="1">
      <alignment horizontal="center" vertical="center" wrapText="1"/>
    </xf>
    <xf numFmtId="180" fontId="5" fillId="0" borderId="27" xfId="0" applyNumberFormat="1" applyFont="1" applyFill="1" applyBorder="1" applyAlignment="1">
      <alignment horizontal="center" vertical="center" wrapText="1"/>
    </xf>
    <xf numFmtId="180" fontId="4" fillId="0" borderId="27" xfId="0" applyNumberFormat="1" applyFont="1" applyFill="1" applyBorder="1" applyAlignment="1">
      <alignment horizontal="center" vertical="center" wrapText="1"/>
    </xf>
    <xf numFmtId="180" fontId="5" fillId="0" borderId="27" xfId="0" applyNumberFormat="1" applyFont="1" applyFill="1" applyBorder="1" applyAlignment="1">
      <alignment horizontal="left" vertical="center" wrapText="1"/>
    </xf>
    <xf numFmtId="0" fontId="4" fillId="0" borderId="27" xfId="0" quotePrefix="1" applyNumberFormat="1" applyFont="1" applyFill="1" applyBorder="1" applyAlignment="1">
      <alignment horizontal="center" vertical="center"/>
    </xf>
    <xf numFmtId="180" fontId="65" fillId="0" borderId="27" xfId="0" quotePrefix="1" applyNumberFormat="1" applyFont="1" applyFill="1" applyBorder="1" applyAlignment="1">
      <alignment horizontal="center" vertical="center"/>
    </xf>
    <xf numFmtId="180" fontId="65" fillId="0" borderId="27" xfId="0" applyNumberFormat="1" applyFont="1" applyFill="1" applyBorder="1" applyAlignment="1">
      <alignment horizontal="center" vertical="center" wrapText="1"/>
    </xf>
    <xf numFmtId="180" fontId="65" fillId="0" borderId="27" xfId="0" applyNumberFormat="1" applyFont="1" applyFill="1" applyBorder="1" applyAlignment="1">
      <alignment horizontal="left" vertical="center"/>
    </xf>
    <xf numFmtId="180" fontId="85" fillId="0" borderId="27" xfId="0" quotePrefix="1" applyNumberFormat="1" applyFont="1" applyFill="1" applyBorder="1" applyAlignment="1">
      <alignment horizontal="center" vertical="center"/>
    </xf>
    <xf numFmtId="180" fontId="85" fillId="0" borderId="27" xfId="0" applyNumberFormat="1" applyFont="1" applyFill="1" applyBorder="1" applyAlignment="1">
      <alignment horizontal="center" vertical="center" wrapText="1"/>
    </xf>
    <xf numFmtId="0" fontId="84" fillId="0" borderId="0" xfId="0" applyFont="1" applyFill="1" applyBorder="1" applyAlignment="1">
      <alignment horizontal="center" vertical="center" wrapText="1"/>
    </xf>
    <xf numFmtId="170" fontId="65" fillId="0" borderId="0" xfId="0" applyNumberFormat="1" applyFont="1" applyFill="1" applyBorder="1" applyAlignment="1">
      <alignment vertical="center" wrapText="1"/>
    </xf>
    <xf numFmtId="180" fontId="76" fillId="28" borderId="0" xfId="0" applyNumberFormat="1" applyFont="1" applyFill="1" applyBorder="1" applyAlignment="1">
      <alignment horizontal="right" vertical="center"/>
    </xf>
    <xf numFmtId="180" fontId="65" fillId="0" borderId="0" xfId="0" applyNumberFormat="1" applyFont="1" applyFill="1" applyBorder="1" applyAlignment="1">
      <alignment vertical="center"/>
    </xf>
    <xf numFmtId="180" fontId="65" fillId="0" borderId="0" xfId="0" applyNumberFormat="1" applyFont="1" applyFill="1" applyBorder="1" applyAlignment="1">
      <alignment horizontal="center" vertical="center"/>
    </xf>
    <xf numFmtId="180" fontId="76" fillId="0" borderId="0" xfId="0" applyNumberFormat="1" applyFont="1" applyFill="1" applyBorder="1" applyAlignment="1">
      <alignment horizontal="right" vertical="center"/>
    </xf>
    <xf numFmtId="180" fontId="82" fillId="0" borderId="0" xfId="0" applyNumberFormat="1" applyFont="1" applyFill="1" applyBorder="1" applyAlignment="1">
      <alignment horizontal="center" vertical="center" wrapText="1"/>
    </xf>
    <xf numFmtId="180" fontId="65" fillId="0" borderId="0" xfId="0" applyNumberFormat="1" applyFont="1" applyFill="1" applyBorder="1" applyAlignment="1">
      <alignment horizontal="center" vertical="center" wrapText="1"/>
    </xf>
    <xf numFmtId="180" fontId="77" fillId="0" borderId="14" xfId="0" applyNumberFormat="1" applyFont="1" applyFill="1" applyBorder="1" applyAlignment="1">
      <alignment horizontal="center" vertical="center" wrapText="1"/>
    </xf>
    <xf numFmtId="180" fontId="82" fillId="0" borderId="0" xfId="0" applyNumberFormat="1" applyFont="1" applyFill="1" applyBorder="1" applyAlignment="1">
      <alignment vertical="center"/>
    </xf>
    <xf numFmtId="180" fontId="65" fillId="0" borderId="0" xfId="0" applyNumberFormat="1" applyFont="1" applyFill="1" applyAlignment="1">
      <alignment vertical="center"/>
    </xf>
    <xf numFmtId="180" fontId="65" fillId="0" borderId="0" xfId="0" applyNumberFormat="1" applyFont="1" applyFill="1" applyBorder="1" applyAlignment="1">
      <alignment horizontal="left" vertical="center" wrapText="1"/>
    </xf>
    <xf numFmtId="180" fontId="65" fillId="0" borderId="0" xfId="0" applyNumberFormat="1" applyFont="1" applyFill="1" applyBorder="1" applyAlignment="1">
      <alignment vertical="center" wrapText="1"/>
    </xf>
    <xf numFmtId="180" fontId="77" fillId="0" borderId="3" xfId="0" applyNumberFormat="1" applyFont="1" applyFill="1" applyBorder="1" applyAlignment="1">
      <alignment horizontal="right" vertical="center" wrapText="1"/>
    </xf>
    <xf numFmtId="180" fontId="5" fillId="0" borderId="31" xfId="0" applyNumberFormat="1" applyFont="1" applyFill="1" applyBorder="1" applyAlignment="1">
      <alignment horizontal="center" vertical="center" wrapText="1"/>
    </xf>
    <xf numFmtId="180" fontId="5" fillId="0" borderId="32" xfId="0" applyNumberFormat="1" applyFont="1" applyFill="1" applyBorder="1" applyAlignment="1">
      <alignment horizontal="center" vertical="center" wrapText="1"/>
    </xf>
    <xf numFmtId="180" fontId="5" fillId="0" borderId="32" xfId="0" applyNumberFormat="1" applyFont="1" applyFill="1" applyBorder="1" applyAlignment="1">
      <alignment horizontal="left" vertical="center" wrapText="1"/>
    </xf>
    <xf numFmtId="180" fontId="65" fillId="0" borderId="32" xfId="0" quotePrefix="1" applyNumberFormat="1" applyFont="1" applyFill="1" applyBorder="1" applyAlignment="1">
      <alignment horizontal="center" vertical="center"/>
    </xf>
    <xf numFmtId="180" fontId="92" fillId="0" borderId="27" xfId="0" applyNumberFormat="1" applyFont="1" applyFill="1" applyBorder="1" applyAlignment="1">
      <alignment horizontal="center" vertical="center" wrapText="1"/>
    </xf>
    <xf numFmtId="177" fontId="76" fillId="0" borderId="3" xfId="0" applyNumberFormat="1" applyFont="1" applyFill="1" applyBorder="1" applyAlignment="1">
      <alignment horizontal="center" vertical="center" wrapText="1"/>
    </xf>
    <xf numFmtId="178" fontId="76" fillId="0" borderId="3" xfId="0" applyNumberFormat="1" applyFont="1" applyFill="1" applyBorder="1" applyAlignment="1">
      <alignment horizontal="center" vertical="center" wrapText="1"/>
    </xf>
    <xf numFmtId="177" fontId="82" fillId="0" borderId="3" xfId="0" applyNumberFormat="1" applyFont="1" applyFill="1" applyBorder="1" applyAlignment="1">
      <alignment horizontal="center" vertical="center" wrapText="1"/>
    </xf>
    <xf numFmtId="179" fontId="82" fillId="0" borderId="3" xfId="0" applyNumberFormat="1" applyFont="1" applyFill="1" applyBorder="1" applyAlignment="1">
      <alignment horizontal="center" vertical="center" wrapText="1"/>
    </xf>
    <xf numFmtId="177" fontId="65" fillId="0" borderId="3" xfId="0" applyNumberFormat="1" applyFont="1" applyFill="1" applyBorder="1" applyAlignment="1">
      <alignment horizontal="center" vertical="center" wrapText="1"/>
    </xf>
    <xf numFmtId="179" fontId="65" fillId="0" borderId="3" xfId="0" applyNumberFormat="1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178" fontId="6" fillId="0" borderId="3" xfId="0" applyNumberFormat="1" applyFont="1" applyFill="1" applyBorder="1" applyAlignment="1">
      <alignment horizontal="center" vertical="center" wrapText="1"/>
    </xf>
    <xf numFmtId="0" fontId="65" fillId="0" borderId="3" xfId="0" applyFont="1" applyFill="1" applyBorder="1" applyAlignment="1">
      <alignment horizontal="center" vertical="center" wrapText="1"/>
    </xf>
    <xf numFmtId="180" fontId="5" fillId="0" borderId="33" xfId="0" applyNumberFormat="1" applyFont="1" applyFill="1" applyBorder="1" applyAlignment="1">
      <alignment horizontal="center" vertical="center" wrapText="1"/>
    </xf>
    <xf numFmtId="180" fontId="77" fillId="28" borderId="34" xfId="0" applyNumberFormat="1" applyFont="1" applyFill="1" applyBorder="1" applyAlignment="1">
      <alignment horizontal="center" vertical="center" wrapText="1" shrinkToFit="1"/>
    </xf>
    <xf numFmtId="180" fontId="77" fillId="28" borderId="34" xfId="0" applyNumberFormat="1" applyFont="1" applyFill="1" applyBorder="1" applyAlignment="1">
      <alignment horizontal="center" vertical="center" wrapText="1"/>
    </xf>
    <xf numFmtId="180" fontId="74" fillId="28" borderId="34" xfId="0" applyNumberFormat="1" applyFont="1" applyFill="1" applyBorder="1" applyAlignment="1">
      <alignment horizontal="right" vertical="center" wrapText="1"/>
    </xf>
    <xf numFmtId="180" fontId="76" fillId="28" borderId="34" xfId="0" applyNumberFormat="1" applyFont="1" applyFill="1" applyBorder="1" applyAlignment="1">
      <alignment horizontal="center" vertical="center" wrapText="1"/>
    </xf>
    <xf numFmtId="180" fontId="77" fillId="28" borderId="34" xfId="0" applyNumberFormat="1" applyFont="1" applyFill="1" applyBorder="1" applyAlignment="1">
      <alignment horizontal="right" vertical="center" wrapText="1"/>
    </xf>
    <xf numFmtId="180" fontId="76" fillId="28" borderId="34" xfId="0" applyNumberFormat="1" applyFont="1" applyFill="1" applyBorder="1" applyAlignment="1">
      <alignment horizontal="center" vertical="center" wrapText="1" shrinkToFit="1"/>
    </xf>
    <xf numFmtId="180" fontId="73" fillId="28" borderId="34" xfId="0" applyNumberFormat="1" applyFont="1" applyFill="1" applyBorder="1" applyAlignment="1">
      <alignment horizontal="right" vertical="center" wrapText="1"/>
    </xf>
    <xf numFmtId="180" fontId="76" fillId="28" borderId="34" xfId="0" applyNumberFormat="1" applyFont="1" applyFill="1" applyBorder="1" applyAlignment="1">
      <alignment horizontal="right" vertical="center" wrapText="1"/>
    </xf>
    <xf numFmtId="180" fontId="5" fillId="0" borderId="42" xfId="0" applyNumberFormat="1" applyFont="1" applyFill="1" applyBorder="1" applyAlignment="1">
      <alignment horizontal="center" vertical="center" wrapText="1"/>
    </xf>
    <xf numFmtId="180" fontId="76" fillId="0" borderId="3" xfId="0" applyNumberFormat="1" applyFont="1" applyFill="1" applyBorder="1" applyAlignment="1">
      <alignment horizontal="right" vertical="center" wrapText="1"/>
    </xf>
    <xf numFmtId="179" fontId="98" fillId="28" borderId="3" xfId="206" applyNumberFormat="1" applyFont="1" applyFill="1" applyBorder="1" applyAlignment="1">
      <alignment horizontal="right" vertical="center" wrapText="1"/>
    </xf>
    <xf numFmtId="179" fontId="72" fillId="28" borderId="3" xfId="206" applyNumberFormat="1" applyFont="1" applyFill="1" applyBorder="1" applyAlignment="1">
      <alignment horizontal="right" vertical="center" wrapText="1"/>
    </xf>
    <xf numFmtId="180" fontId="65" fillId="0" borderId="42" xfId="0" applyNumberFormat="1" applyFont="1" applyFill="1" applyBorder="1" applyAlignment="1">
      <alignment horizontal="left" vertical="center"/>
    </xf>
    <xf numFmtId="180" fontId="65" fillId="0" borderId="42" xfId="0" applyNumberFormat="1" applyFont="1" applyFill="1" applyBorder="1" applyAlignment="1">
      <alignment horizontal="center" vertical="center" wrapText="1"/>
    </xf>
    <xf numFmtId="180" fontId="5" fillId="0" borderId="43" xfId="0" applyNumberFormat="1" applyFont="1" applyFill="1" applyBorder="1" applyAlignment="1">
      <alignment horizontal="center" vertical="center" wrapText="1"/>
    </xf>
    <xf numFmtId="180" fontId="5" fillId="0" borderId="44" xfId="0" applyNumberFormat="1" applyFont="1" applyFill="1" applyBorder="1" applyAlignment="1">
      <alignment horizontal="center" vertical="center" wrapText="1"/>
    </xf>
    <xf numFmtId="3" fontId="77" fillId="0" borderId="3" xfId="0" applyNumberFormat="1" applyFont="1" applyFill="1" applyBorder="1" applyAlignment="1">
      <alignment horizontal="center" vertical="center" wrapText="1"/>
    </xf>
    <xf numFmtId="180" fontId="77" fillId="0" borderId="3" xfId="0" applyNumberFormat="1" applyFont="1" applyFill="1" applyBorder="1" applyAlignment="1">
      <alignment horizontal="center" vertical="center" wrapText="1"/>
    </xf>
    <xf numFmtId="180" fontId="77" fillId="0" borderId="3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65" fillId="0" borderId="3" xfId="245" applyFont="1" applyFill="1" applyBorder="1" applyAlignment="1">
      <alignment horizontal="center" vertical="center"/>
    </xf>
    <xf numFmtId="0" fontId="65" fillId="0" borderId="3" xfId="245" applyFont="1" applyFill="1" applyBorder="1" applyAlignment="1">
      <alignment horizontal="center" vertical="center" wrapText="1"/>
    </xf>
    <xf numFmtId="0" fontId="65" fillId="0" borderId="3" xfId="0" applyFont="1" applyFill="1" applyBorder="1" applyAlignment="1">
      <alignment horizontal="center" vertical="center" wrapText="1"/>
    </xf>
    <xf numFmtId="0" fontId="70" fillId="0" borderId="3" xfId="0" applyFont="1" applyFill="1" applyBorder="1" applyAlignment="1">
      <alignment horizontal="center" vertical="center" wrapText="1"/>
    </xf>
    <xf numFmtId="0" fontId="65" fillId="0" borderId="0" xfId="0" applyFont="1" applyFill="1" applyAlignment="1">
      <alignment vertical="center"/>
    </xf>
    <xf numFmtId="0" fontId="65" fillId="0" borderId="14" xfId="0" applyFont="1" applyFill="1" applyBorder="1" applyAlignment="1">
      <alignment horizontal="center" vertical="center"/>
    </xf>
    <xf numFmtId="0" fontId="82" fillId="0" borderId="0" xfId="0" applyFont="1" applyFill="1" applyBorder="1" applyAlignment="1">
      <alignment horizontal="center" vertical="center" wrapText="1"/>
    </xf>
    <xf numFmtId="180" fontId="76" fillId="0" borderId="3" xfId="0" applyNumberFormat="1" applyFont="1" applyFill="1" applyBorder="1" applyAlignment="1">
      <alignment horizontal="left" vertical="center" wrapText="1"/>
    </xf>
    <xf numFmtId="180" fontId="76" fillId="0" borderId="3" xfId="0" quotePrefix="1" applyNumberFormat="1" applyFont="1" applyFill="1" applyBorder="1" applyAlignment="1">
      <alignment horizontal="center" vertical="center"/>
    </xf>
    <xf numFmtId="180" fontId="76" fillId="0" borderId="3" xfId="206" applyNumberFormat="1" applyFont="1" applyFill="1" applyBorder="1" applyAlignment="1">
      <alignment horizontal="right" vertical="center" wrapText="1"/>
    </xf>
    <xf numFmtId="180" fontId="76" fillId="0" borderId="3" xfId="0" quotePrefix="1" applyNumberFormat="1" applyFont="1" applyFill="1" applyBorder="1" applyAlignment="1">
      <alignment horizontal="left" vertical="center" wrapText="1"/>
    </xf>
    <xf numFmtId="180" fontId="77" fillId="0" borderId="3" xfId="0" applyNumberFormat="1" applyFont="1" applyFill="1" applyBorder="1" applyAlignment="1">
      <alignment horizontal="left" vertical="center" wrapText="1"/>
    </xf>
    <xf numFmtId="180" fontId="77" fillId="0" borderId="3" xfId="0" quotePrefix="1" applyNumberFormat="1" applyFont="1" applyFill="1" applyBorder="1" applyAlignment="1">
      <alignment horizontal="center" vertical="center"/>
    </xf>
    <xf numFmtId="180" fontId="77" fillId="0" borderId="3" xfId="206" applyNumberFormat="1" applyFont="1" applyFill="1" applyBorder="1" applyAlignment="1">
      <alignment horizontal="right" vertical="center" wrapText="1"/>
    </xf>
    <xf numFmtId="180" fontId="77" fillId="0" borderId="3" xfId="0" quotePrefix="1" applyNumberFormat="1" applyFont="1" applyFill="1" applyBorder="1" applyAlignment="1">
      <alignment horizontal="left" vertical="center" wrapText="1"/>
    </xf>
    <xf numFmtId="180" fontId="74" fillId="0" borderId="3" xfId="0" applyNumberFormat="1" applyFont="1" applyFill="1" applyBorder="1" applyAlignment="1">
      <alignment horizontal="right" vertical="center" wrapText="1"/>
    </xf>
    <xf numFmtId="180" fontId="74" fillId="0" borderId="3" xfId="206" applyNumberFormat="1" applyFont="1" applyFill="1" applyBorder="1" applyAlignment="1">
      <alignment horizontal="right" vertical="center" wrapText="1"/>
    </xf>
    <xf numFmtId="180" fontId="76" fillId="0" borderId="3" xfId="0" applyNumberFormat="1" applyFont="1" applyFill="1" applyBorder="1" applyAlignment="1">
      <alignment horizontal="center" vertical="center" wrapText="1"/>
    </xf>
    <xf numFmtId="180" fontId="76" fillId="0" borderId="3" xfId="0" applyNumberFormat="1" applyFont="1" applyFill="1" applyBorder="1" applyAlignment="1">
      <alignment vertical="center" wrapText="1"/>
    </xf>
    <xf numFmtId="180" fontId="73" fillId="0" borderId="3" xfId="0" applyNumberFormat="1" applyFont="1" applyFill="1" applyBorder="1" applyAlignment="1">
      <alignment horizontal="right" vertical="center" wrapText="1"/>
    </xf>
    <xf numFmtId="180" fontId="73" fillId="0" borderId="3" xfId="206" applyNumberFormat="1" applyFont="1" applyFill="1" applyBorder="1" applyAlignment="1">
      <alignment horizontal="right" vertical="center" wrapText="1"/>
    </xf>
    <xf numFmtId="180" fontId="76" fillId="0" borderId="0" xfId="0" applyNumberFormat="1" applyFont="1" applyFill="1" applyBorder="1" applyAlignment="1">
      <alignment horizontal="left" vertical="center" wrapText="1"/>
    </xf>
    <xf numFmtId="180" fontId="76" fillId="0" borderId="0" xfId="0" quotePrefix="1" applyNumberFormat="1" applyFont="1" applyFill="1" applyBorder="1" applyAlignment="1">
      <alignment horizontal="center"/>
    </xf>
    <xf numFmtId="180" fontId="83" fillId="0" borderId="0" xfId="0" applyNumberFormat="1" applyFont="1" applyFill="1" applyBorder="1" applyAlignment="1">
      <alignment horizontal="center" vertical="center" wrapText="1"/>
    </xf>
    <xf numFmtId="180" fontId="77" fillId="0" borderId="0" xfId="0" quotePrefix="1" applyNumberFormat="1" applyFont="1" applyFill="1" applyBorder="1" applyAlignment="1">
      <alignment horizontal="center" vertical="center"/>
    </xf>
    <xf numFmtId="180" fontId="77" fillId="0" borderId="0" xfId="0" quotePrefix="1" applyNumberFormat="1" applyFont="1" applyFill="1" applyBorder="1" applyAlignment="1">
      <alignment vertical="center" wrapText="1"/>
    </xf>
    <xf numFmtId="180" fontId="77" fillId="0" borderId="0" xfId="0" applyNumberFormat="1" applyFont="1" applyFill="1" applyBorder="1" applyAlignment="1">
      <alignment vertical="center"/>
    </xf>
    <xf numFmtId="0" fontId="5" fillId="0" borderId="14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 wrapText="1" shrinkToFit="1"/>
    </xf>
    <xf numFmtId="0" fontId="5" fillId="0" borderId="3" xfId="0" applyFont="1" applyFill="1" applyBorder="1" applyAlignment="1">
      <alignment horizontal="center" vertical="center"/>
    </xf>
    <xf numFmtId="0" fontId="80" fillId="0" borderId="3" xfId="0" applyFont="1" applyFill="1" applyBorder="1" applyAlignment="1">
      <alignment horizontal="left" vertical="center" wrapText="1"/>
    </xf>
    <xf numFmtId="0" fontId="80" fillId="0" borderId="3" xfId="0" applyFont="1" applyFill="1" applyBorder="1" applyAlignment="1">
      <alignment horizontal="center" vertical="center" wrapText="1"/>
    </xf>
    <xf numFmtId="178" fontId="4" fillId="0" borderId="3" xfId="0" applyNumberFormat="1" applyFont="1" applyFill="1" applyBorder="1" applyAlignment="1">
      <alignment horizontal="center" vertical="center" wrapText="1"/>
    </xf>
    <xf numFmtId="0" fontId="4" fillId="0" borderId="27" xfId="0" applyNumberFormat="1" applyFont="1" applyFill="1" applyBorder="1" applyAlignment="1">
      <alignment horizontal="center" vertical="center" wrapText="1"/>
    </xf>
    <xf numFmtId="178" fontId="5" fillId="0" borderId="3" xfId="0" applyNumberFormat="1" applyFont="1" applyFill="1" applyBorder="1" applyAlignment="1">
      <alignment horizontal="center" vertical="center" wrapText="1"/>
    </xf>
    <xf numFmtId="178" fontId="72" fillId="0" borderId="3" xfId="0" applyNumberFormat="1" applyFont="1" applyFill="1" applyBorder="1" applyAlignment="1">
      <alignment horizontal="center" vertical="center" wrapText="1"/>
    </xf>
    <xf numFmtId="180" fontId="5" fillId="0" borderId="31" xfId="0" applyNumberFormat="1" applyFont="1" applyFill="1" applyBorder="1" applyAlignment="1">
      <alignment horizontal="left" vertical="center" wrapText="1"/>
    </xf>
    <xf numFmtId="0" fontId="4" fillId="0" borderId="31" xfId="0" applyNumberFormat="1" applyFont="1" applyFill="1" applyBorder="1" applyAlignment="1">
      <alignment horizontal="center" vertical="center" wrapText="1"/>
    </xf>
    <xf numFmtId="0" fontId="4" fillId="0" borderId="44" xfId="0" applyNumberFormat="1" applyFont="1" applyFill="1" applyBorder="1" applyAlignment="1">
      <alignment horizontal="center" vertical="center" wrapText="1"/>
    </xf>
    <xf numFmtId="178" fontId="5" fillId="0" borderId="44" xfId="0" applyNumberFormat="1" applyFont="1" applyFill="1" applyBorder="1" applyAlignment="1">
      <alignment horizontal="center" vertical="center" wrapText="1"/>
    </xf>
    <xf numFmtId="178" fontId="72" fillId="0" borderId="44" xfId="0" applyNumberFormat="1" applyFont="1" applyFill="1" applyBorder="1" applyAlignment="1">
      <alignment horizontal="center" vertical="center" wrapText="1"/>
    </xf>
    <xf numFmtId="180" fontId="5" fillId="0" borderId="33" xfId="0" applyNumberFormat="1" applyFont="1" applyFill="1" applyBorder="1" applyAlignment="1">
      <alignment horizontal="left" vertical="center" wrapText="1"/>
    </xf>
    <xf numFmtId="0" fontId="4" fillId="0" borderId="33" xfId="0" applyNumberFormat="1" applyFont="1" applyFill="1" applyBorder="1" applyAlignment="1">
      <alignment horizontal="center" vertical="center" wrapText="1"/>
    </xf>
    <xf numFmtId="178" fontId="5" fillId="0" borderId="33" xfId="0" applyNumberFormat="1" applyFont="1" applyFill="1" applyBorder="1" applyAlignment="1">
      <alignment horizontal="center" vertical="center" wrapText="1"/>
    </xf>
    <xf numFmtId="0" fontId="5" fillId="0" borderId="27" xfId="0" applyNumberFormat="1" applyFont="1" applyFill="1" applyBorder="1" applyAlignment="1">
      <alignment horizontal="center" vertical="center" wrapText="1"/>
    </xf>
    <xf numFmtId="0" fontId="80" fillId="0" borderId="3" xfId="0" quotePrefix="1" applyFont="1" applyFill="1" applyBorder="1" applyAlignment="1">
      <alignment horizontal="center" vertical="center"/>
    </xf>
    <xf numFmtId="180" fontId="5" fillId="0" borderId="43" xfId="0" applyNumberFormat="1" applyFont="1" applyFill="1" applyBorder="1" applyAlignment="1">
      <alignment horizontal="left" vertical="center" wrapText="1"/>
    </xf>
    <xf numFmtId="0" fontId="4" fillId="0" borderId="43" xfId="0" quotePrefix="1" applyNumberFormat="1" applyFont="1" applyFill="1" applyBorder="1" applyAlignment="1">
      <alignment horizontal="center" vertical="center"/>
    </xf>
    <xf numFmtId="178" fontId="5" fillId="0" borderId="43" xfId="0" applyNumberFormat="1" applyFont="1" applyFill="1" applyBorder="1" applyAlignment="1">
      <alignment horizontal="center" vertical="center" wrapText="1"/>
    </xf>
    <xf numFmtId="0" fontId="80" fillId="0" borderId="3" xfId="0" applyFont="1" applyFill="1" applyBorder="1" applyAlignment="1">
      <alignment horizontal="left" vertical="center"/>
    </xf>
    <xf numFmtId="180" fontId="6" fillId="0" borderId="27" xfId="0" applyNumberFormat="1" applyFont="1" applyFill="1" applyBorder="1" applyAlignment="1">
      <alignment horizontal="left" vertical="center"/>
    </xf>
    <xf numFmtId="0" fontId="4" fillId="0" borderId="31" xfId="0" quotePrefix="1" applyNumberFormat="1" applyFont="1" applyFill="1" applyBorder="1" applyAlignment="1">
      <alignment horizontal="center" vertical="center"/>
    </xf>
    <xf numFmtId="0" fontId="4" fillId="0" borderId="32" xfId="0" quotePrefix="1" applyNumberFormat="1" applyFont="1" applyFill="1" applyBorder="1" applyAlignment="1">
      <alignment horizontal="center" vertical="center"/>
    </xf>
    <xf numFmtId="180" fontId="5" fillId="0" borderId="42" xfId="0" applyNumberFormat="1" applyFont="1" applyFill="1" applyBorder="1" applyAlignment="1">
      <alignment horizontal="left" vertical="center" wrapText="1"/>
    </xf>
    <xf numFmtId="0" fontId="4" fillId="0" borderId="42" xfId="0" quotePrefix="1" applyNumberFormat="1" applyFont="1" applyFill="1" applyBorder="1" applyAlignment="1">
      <alignment horizontal="center" vertical="center"/>
    </xf>
    <xf numFmtId="178" fontId="72" fillId="0" borderId="42" xfId="0" applyNumberFormat="1" applyFont="1" applyFill="1" applyBorder="1" applyAlignment="1">
      <alignment horizontal="center" vertical="center" wrapText="1"/>
    </xf>
    <xf numFmtId="0" fontId="82" fillId="0" borderId="3" xfId="245" applyFont="1" applyFill="1" applyBorder="1" applyAlignment="1">
      <alignment horizontal="left" vertical="center" wrapText="1"/>
    </xf>
    <xf numFmtId="0" fontId="82" fillId="0" borderId="3" xfId="0" applyFont="1" applyFill="1" applyBorder="1" applyAlignment="1">
      <alignment horizontal="center" vertical="center"/>
    </xf>
    <xf numFmtId="173" fontId="82" fillId="0" borderId="3" xfId="0" applyNumberFormat="1" applyFont="1" applyFill="1" applyBorder="1" applyAlignment="1">
      <alignment horizontal="center" vertical="center" wrapText="1"/>
    </xf>
    <xf numFmtId="169" fontId="82" fillId="0" borderId="3" xfId="206" applyNumberFormat="1" applyFont="1" applyFill="1" applyBorder="1" applyAlignment="1">
      <alignment horizontal="right" vertical="center" wrapText="1"/>
    </xf>
    <xf numFmtId="0" fontId="65" fillId="0" borderId="3" xfId="245" applyFont="1" applyFill="1" applyBorder="1" applyAlignment="1">
      <alignment horizontal="left" vertical="center" wrapText="1"/>
    </xf>
    <xf numFmtId="173" fontId="65" fillId="0" borderId="3" xfId="0" applyNumberFormat="1" applyFont="1" applyFill="1" applyBorder="1" applyAlignment="1">
      <alignment horizontal="center" vertical="center" wrapText="1"/>
    </xf>
    <xf numFmtId="169" fontId="72" fillId="0" borderId="3" xfId="206" applyNumberFormat="1" applyFont="1" applyFill="1" applyBorder="1" applyAlignment="1">
      <alignment horizontal="right" vertical="center" wrapText="1"/>
    </xf>
    <xf numFmtId="0" fontId="65" fillId="0" borderId="3" xfId="0" applyFont="1" applyFill="1" applyBorder="1" applyAlignment="1">
      <alignment horizontal="left" vertical="center" wrapText="1"/>
    </xf>
    <xf numFmtId="173" fontId="65" fillId="0" borderId="3" xfId="0" applyNumberFormat="1" applyFont="1" applyFill="1" applyBorder="1" applyAlignment="1">
      <alignment horizontal="right" vertical="center" wrapText="1"/>
    </xf>
    <xf numFmtId="173" fontId="72" fillId="0" borderId="3" xfId="0" applyNumberFormat="1" applyFont="1" applyFill="1" applyBorder="1" applyAlignment="1">
      <alignment horizontal="center" vertical="center" wrapText="1"/>
    </xf>
    <xf numFmtId="169" fontId="65" fillId="0" borderId="3" xfId="206" applyNumberFormat="1" applyFont="1" applyFill="1" applyBorder="1" applyAlignment="1">
      <alignment horizontal="right" vertical="center" wrapText="1"/>
    </xf>
    <xf numFmtId="0" fontId="82" fillId="0" borderId="3" xfId="245" applyFont="1" applyFill="1" applyBorder="1" applyAlignment="1">
      <alignment horizontal="center" vertical="center"/>
    </xf>
    <xf numFmtId="169" fontId="98" fillId="0" borderId="3" xfId="206" applyNumberFormat="1" applyFont="1" applyFill="1" applyBorder="1" applyAlignment="1">
      <alignment horizontal="right" vertical="center" wrapText="1"/>
    </xf>
    <xf numFmtId="0" fontId="65" fillId="0" borderId="0" xfId="245" applyFont="1" applyFill="1" applyBorder="1" applyAlignment="1">
      <alignment horizontal="left" vertical="center" wrapText="1"/>
    </xf>
    <xf numFmtId="0" fontId="65" fillId="0" borderId="0" xfId="0" quotePrefix="1" applyFont="1" applyFill="1" applyBorder="1" applyAlignment="1">
      <alignment horizontal="center" vertical="center"/>
    </xf>
    <xf numFmtId="170" fontId="65" fillId="0" borderId="0" xfId="0" quotePrefix="1" applyNumberFormat="1" applyFont="1" applyFill="1" applyBorder="1" applyAlignment="1">
      <alignment vertical="center" wrapText="1"/>
    </xf>
    <xf numFmtId="0" fontId="66" fillId="0" borderId="3" xfId="0" applyFont="1" applyFill="1" applyBorder="1" applyAlignment="1">
      <alignment horizontal="left" vertical="center" wrapText="1"/>
    </xf>
    <xf numFmtId="0" fontId="66" fillId="0" borderId="3" xfId="0" quotePrefix="1" applyNumberFormat="1" applyFont="1" applyFill="1" applyBorder="1" applyAlignment="1">
      <alignment horizontal="center" vertical="center"/>
    </xf>
    <xf numFmtId="173" fontId="66" fillId="0" borderId="3" xfId="0" applyNumberFormat="1" applyFont="1" applyFill="1" applyBorder="1" applyAlignment="1">
      <alignment horizontal="center" vertical="center" wrapText="1"/>
    </xf>
    <xf numFmtId="0" fontId="70" fillId="0" borderId="3" xfId="0" applyFont="1" applyFill="1" applyBorder="1" applyAlignment="1">
      <alignment horizontal="left" vertical="center" wrapText="1"/>
    </xf>
    <xf numFmtId="0" fontId="70" fillId="0" borderId="3" xfId="0" applyNumberFormat="1" applyFont="1" applyFill="1" applyBorder="1" applyAlignment="1">
      <alignment horizontal="center" vertical="center"/>
    </xf>
    <xf numFmtId="173" fontId="70" fillId="0" borderId="3" xfId="0" applyNumberFormat="1" applyFont="1" applyFill="1" applyBorder="1" applyAlignment="1">
      <alignment horizontal="center" vertical="center" wrapText="1"/>
    </xf>
    <xf numFmtId="169" fontId="74" fillId="0" borderId="3" xfId="206" applyNumberFormat="1" applyFont="1" applyFill="1" applyBorder="1" applyAlignment="1">
      <alignment horizontal="right" vertical="center" wrapText="1"/>
    </xf>
    <xf numFmtId="0" fontId="70" fillId="0" borderId="0" xfId="0" applyFont="1" applyFill="1" applyBorder="1" applyAlignment="1">
      <alignment vertical="center"/>
    </xf>
    <xf numFmtId="0" fontId="70" fillId="0" borderId="0" xfId="0" applyFont="1" applyFill="1" applyAlignment="1">
      <alignment horizontal="center" vertical="center"/>
    </xf>
    <xf numFmtId="0" fontId="70" fillId="0" borderId="0" xfId="0" applyFont="1" applyFill="1" applyAlignment="1">
      <alignment vertical="center"/>
    </xf>
    <xf numFmtId="0" fontId="71" fillId="0" borderId="0" xfId="0" applyFont="1" applyFill="1" applyBorder="1" applyAlignment="1">
      <alignment horizontal="center" vertical="center" wrapText="1"/>
    </xf>
    <xf numFmtId="0" fontId="70" fillId="0" borderId="0" xfId="0" quotePrefix="1" applyFont="1" applyFill="1" applyBorder="1" applyAlignment="1">
      <alignment horizontal="center" vertical="center"/>
    </xf>
    <xf numFmtId="170" fontId="70" fillId="0" borderId="0" xfId="0" quotePrefix="1" applyNumberFormat="1" applyFont="1" applyFill="1" applyBorder="1" applyAlignment="1">
      <alignment vertical="center" wrapText="1"/>
    </xf>
    <xf numFmtId="0" fontId="65" fillId="0" borderId="14" xfId="0" applyFont="1" applyFill="1" applyBorder="1" applyAlignment="1">
      <alignment horizontal="center" vertical="center" wrapText="1" shrinkToFit="1"/>
    </xf>
    <xf numFmtId="0" fontId="82" fillId="0" borderId="3" xfId="0" applyFont="1" applyFill="1" applyBorder="1" applyAlignment="1">
      <alignment horizontal="left" vertical="center" wrapText="1"/>
    </xf>
    <xf numFmtId="0" fontId="82" fillId="0" borderId="3" xfId="0" applyFont="1" applyFill="1" applyBorder="1" applyAlignment="1">
      <alignment horizontal="center" vertical="center" wrapText="1"/>
    </xf>
    <xf numFmtId="0" fontId="92" fillId="0" borderId="3" xfId="0" applyFont="1" applyFill="1" applyBorder="1" applyAlignment="1">
      <alignment horizontal="left" vertical="center" wrapText="1"/>
    </xf>
    <xf numFmtId="0" fontId="92" fillId="0" borderId="3" xfId="0" applyFont="1" applyFill="1" applyBorder="1" applyAlignment="1">
      <alignment horizontal="center" vertical="center" wrapText="1"/>
    </xf>
    <xf numFmtId="179" fontId="92" fillId="0" borderId="3" xfId="0" applyNumberFormat="1" applyFont="1" applyFill="1" applyBorder="1" applyAlignment="1">
      <alignment horizontal="center" vertical="center" wrapText="1"/>
    </xf>
    <xf numFmtId="179" fontId="98" fillId="0" borderId="3" xfId="0" applyNumberFormat="1" applyFont="1" applyFill="1" applyBorder="1" applyAlignment="1">
      <alignment horizontal="center" vertical="center" wrapText="1"/>
    </xf>
    <xf numFmtId="0" fontId="92" fillId="0" borderId="3" xfId="0" quotePrefix="1" applyFont="1" applyFill="1" applyBorder="1" applyAlignment="1">
      <alignment horizontal="center" vertical="center"/>
    </xf>
    <xf numFmtId="0" fontId="92" fillId="0" borderId="33" xfId="0" quotePrefix="1" applyFont="1" applyFill="1" applyBorder="1" applyAlignment="1">
      <alignment horizontal="center" vertical="center"/>
    </xf>
    <xf numFmtId="179" fontId="92" fillId="0" borderId="33" xfId="0" applyNumberFormat="1" applyFont="1" applyFill="1" applyBorder="1" applyAlignment="1">
      <alignment horizontal="center" vertical="center" wrapText="1"/>
    </xf>
    <xf numFmtId="179" fontId="98" fillId="0" borderId="33" xfId="0" applyNumberFormat="1" applyFont="1" applyFill="1" applyBorder="1" applyAlignment="1">
      <alignment horizontal="center" vertical="center" wrapText="1"/>
    </xf>
    <xf numFmtId="0" fontId="92" fillId="0" borderId="42" xfId="0" quotePrefix="1" applyFont="1" applyFill="1" applyBorder="1" applyAlignment="1">
      <alignment horizontal="center" vertical="center"/>
    </xf>
    <xf numFmtId="179" fontId="92" fillId="0" borderId="42" xfId="0" applyNumberFormat="1" applyFont="1" applyFill="1" applyBorder="1" applyAlignment="1">
      <alignment horizontal="center" vertical="center" wrapText="1"/>
    </xf>
    <xf numFmtId="179" fontId="98" fillId="0" borderId="42" xfId="0" applyNumberFormat="1" applyFont="1" applyFill="1" applyBorder="1" applyAlignment="1">
      <alignment horizontal="center" vertical="center" wrapText="1"/>
    </xf>
    <xf numFmtId="180" fontId="92" fillId="0" borderId="3" xfId="0" quotePrefix="1" applyNumberFormat="1" applyFont="1" applyFill="1" applyBorder="1" applyAlignment="1">
      <alignment horizontal="center" vertical="center"/>
    </xf>
    <xf numFmtId="179" fontId="92" fillId="0" borderId="27" xfId="0" applyNumberFormat="1" applyFont="1" applyFill="1" applyBorder="1" applyAlignment="1">
      <alignment horizontal="center" vertical="center" wrapText="1"/>
    </xf>
    <xf numFmtId="179" fontId="65" fillId="0" borderId="32" xfId="0" applyNumberFormat="1" applyFont="1" applyFill="1" applyBorder="1" applyAlignment="1">
      <alignment horizontal="center" vertical="center" wrapText="1"/>
    </xf>
    <xf numFmtId="0" fontId="92" fillId="0" borderId="32" xfId="0" quotePrefix="1" applyFont="1" applyFill="1" applyBorder="1" applyAlignment="1">
      <alignment horizontal="center" vertical="center"/>
    </xf>
    <xf numFmtId="179" fontId="92" fillId="0" borderId="32" xfId="0" applyNumberFormat="1" applyFont="1" applyFill="1" applyBorder="1" applyAlignment="1">
      <alignment horizontal="center" vertical="center" wrapText="1"/>
    </xf>
    <xf numFmtId="179" fontId="85" fillId="0" borderId="3" xfId="0" applyNumberFormat="1" applyFont="1" applyFill="1" applyBorder="1" applyAlignment="1">
      <alignment horizontal="center" vertical="center" wrapText="1"/>
    </xf>
    <xf numFmtId="179" fontId="85" fillId="0" borderId="27" xfId="0" applyNumberFormat="1" applyFont="1" applyFill="1" applyBorder="1" applyAlignment="1">
      <alignment horizontal="center" vertical="center" wrapText="1"/>
    </xf>
    <xf numFmtId="179" fontId="65" fillId="0" borderId="27" xfId="0" applyNumberFormat="1" applyFont="1" applyFill="1" applyBorder="1" applyAlignment="1">
      <alignment horizontal="center" vertical="center" wrapText="1"/>
    </xf>
    <xf numFmtId="0" fontId="77" fillId="0" borderId="0" xfId="0" applyFont="1" applyFill="1" applyBorder="1" applyAlignment="1">
      <alignment horizontal="left" vertical="center" wrapText="1"/>
    </xf>
    <xf numFmtId="3" fontId="77" fillId="0" borderId="0" xfId="0" applyNumberFormat="1" applyFont="1" applyFill="1" applyBorder="1" applyAlignment="1">
      <alignment horizontal="center" vertical="center" wrapText="1"/>
    </xf>
    <xf numFmtId="170" fontId="77" fillId="0" borderId="0" xfId="0" applyNumberFormat="1" applyFont="1" applyFill="1" applyBorder="1" applyAlignment="1">
      <alignment horizontal="center" vertical="center" wrapText="1"/>
    </xf>
    <xf numFmtId="0" fontId="77" fillId="0" borderId="0" xfId="0" applyFont="1" applyFill="1" applyBorder="1" applyAlignment="1">
      <alignment horizontal="left" vertical="center" wrapText="1" shrinkToFit="1"/>
    </xf>
    <xf numFmtId="0" fontId="77" fillId="0" borderId="0" xfId="0" applyFont="1" applyFill="1" applyAlignment="1">
      <alignment vertical="center"/>
    </xf>
    <xf numFmtId="0" fontId="87" fillId="0" borderId="0" xfId="0" applyFont="1" applyFill="1" applyAlignment="1">
      <alignment vertical="center"/>
    </xf>
    <xf numFmtId="0" fontId="65" fillId="0" borderId="19" xfId="0" applyFont="1" applyFill="1" applyBorder="1" applyAlignment="1">
      <alignment horizontal="center" vertical="center" wrapText="1"/>
    </xf>
    <xf numFmtId="177" fontId="77" fillId="0" borderId="3" xfId="0" applyNumberFormat="1" applyFont="1" applyFill="1" applyBorder="1" applyAlignment="1">
      <alignment horizontal="center" vertical="center" wrapText="1"/>
    </xf>
    <xf numFmtId="178" fontId="77" fillId="0" borderId="3" xfId="0" applyNumberFormat="1" applyFont="1" applyFill="1" applyBorder="1" applyAlignment="1">
      <alignment horizontal="center" vertical="center" wrapText="1"/>
    </xf>
    <xf numFmtId="169" fontId="77" fillId="0" borderId="3" xfId="0" applyNumberFormat="1" applyFont="1" applyFill="1" applyBorder="1" applyAlignment="1">
      <alignment horizontal="center" vertical="center"/>
    </xf>
    <xf numFmtId="177" fontId="74" fillId="0" borderId="3" xfId="0" applyNumberFormat="1" applyFont="1" applyFill="1" applyBorder="1" applyAlignment="1">
      <alignment horizontal="center" vertical="center" wrapText="1"/>
    </xf>
    <xf numFmtId="178" fontId="74" fillId="0" borderId="3" xfId="0" applyNumberFormat="1" applyFont="1" applyFill="1" applyBorder="1" applyAlignment="1">
      <alignment horizontal="center" vertical="center" wrapText="1"/>
    </xf>
    <xf numFmtId="0" fontId="65" fillId="0" borderId="0" xfId="0" applyFont="1" applyFill="1" applyAlignment="1">
      <alignment horizontal="right" vertical="center"/>
    </xf>
    <xf numFmtId="173" fontId="70" fillId="0" borderId="44" xfId="0" applyNumberFormat="1" applyFont="1" applyFill="1" applyBorder="1" applyAlignment="1">
      <alignment horizontal="center" vertical="center" wrapText="1"/>
    </xf>
    <xf numFmtId="173" fontId="70" fillId="0" borderId="44" xfId="0" applyNumberFormat="1" applyFont="1" applyFill="1" applyBorder="1" applyAlignment="1">
      <alignment horizontal="right" vertical="center" wrapText="1"/>
    </xf>
    <xf numFmtId="177" fontId="70" fillId="0" borderId="44" xfId="0" applyNumberFormat="1" applyFont="1" applyFill="1" applyBorder="1" applyAlignment="1">
      <alignment horizontal="center" vertical="center" wrapText="1"/>
    </xf>
    <xf numFmtId="177" fontId="5" fillId="0" borderId="44" xfId="0" applyNumberFormat="1" applyFont="1" applyFill="1" applyBorder="1" applyAlignment="1">
      <alignment horizontal="center" vertical="center" wrapText="1"/>
    </xf>
    <xf numFmtId="180" fontId="5" fillId="0" borderId="45" xfId="0" applyNumberFormat="1" applyFont="1" applyFill="1" applyBorder="1" applyAlignment="1">
      <alignment horizontal="left" vertical="center" wrapText="1"/>
    </xf>
    <xf numFmtId="180" fontId="65" fillId="0" borderId="45" xfId="0" quotePrefix="1" applyNumberFormat="1" applyFont="1" applyFill="1" applyBorder="1" applyAlignment="1">
      <alignment horizontal="center" vertical="center"/>
    </xf>
    <xf numFmtId="180" fontId="65" fillId="0" borderId="45" xfId="0" applyNumberFormat="1" applyFont="1" applyFill="1" applyBorder="1" applyAlignment="1">
      <alignment horizontal="center" vertical="center" wrapText="1"/>
    </xf>
    <xf numFmtId="179" fontId="65" fillId="0" borderId="45" xfId="0" applyNumberFormat="1" applyFont="1" applyFill="1" applyBorder="1" applyAlignment="1">
      <alignment horizontal="center" vertical="center" wrapText="1"/>
    </xf>
    <xf numFmtId="179" fontId="98" fillId="0" borderId="45" xfId="0" applyNumberFormat="1" applyFont="1" applyFill="1" applyBorder="1" applyAlignment="1">
      <alignment horizontal="center" vertical="center" wrapText="1"/>
    </xf>
    <xf numFmtId="180" fontId="5" fillId="0" borderId="46" xfId="0" applyNumberFormat="1" applyFont="1" applyFill="1" applyBorder="1" applyAlignment="1">
      <alignment horizontal="left" vertical="center" wrapText="1"/>
    </xf>
    <xf numFmtId="0" fontId="4" fillId="0" borderId="46" xfId="0" quotePrefix="1" applyNumberFormat="1" applyFont="1" applyFill="1" applyBorder="1" applyAlignment="1">
      <alignment horizontal="center" vertical="center"/>
    </xf>
    <xf numFmtId="180" fontId="5" fillId="0" borderId="46" xfId="0" applyNumberFormat="1" applyFont="1" applyFill="1" applyBorder="1" applyAlignment="1">
      <alignment horizontal="center" vertical="center" wrapText="1"/>
    </xf>
    <xf numFmtId="178" fontId="5" fillId="0" borderId="46" xfId="0" applyNumberFormat="1" applyFont="1" applyFill="1" applyBorder="1" applyAlignment="1">
      <alignment horizontal="center" vertical="center" wrapText="1"/>
    </xf>
    <xf numFmtId="178" fontId="72" fillId="0" borderId="46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65" fillId="0" borderId="0" xfId="0" applyFont="1" applyFill="1" applyBorder="1" applyAlignment="1">
      <alignment horizontal="center" vertical="center"/>
    </xf>
    <xf numFmtId="0" fontId="65" fillId="0" borderId="0" xfId="0" applyFont="1" applyFill="1" applyAlignment="1">
      <alignment horizontal="center" vertical="center"/>
    </xf>
    <xf numFmtId="0" fontId="65" fillId="0" borderId="3" xfId="245" applyFont="1" applyFill="1" applyBorder="1" applyAlignment="1">
      <alignment horizontal="center" vertical="center"/>
    </xf>
    <xf numFmtId="0" fontId="65" fillId="0" borderId="3" xfId="245" applyFont="1" applyFill="1" applyBorder="1" applyAlignment="1">
      <alignment horizontal="center" vertical="center" wrapText="1"/>
    </xf>
    <xf numFmtId="0" fontId="65" fillId="0" borderId="3" xfId="0" applyFont="1" applyFill="1" applyBorder="1" applyAlignment="1">
      <alignment horizontal="center" vertical="center" wrapText="1"/>
    </xf>
    <xf numFmtId="0" fontId="70" fillId="0" borderId="3" xfId="0" applyFont="1" applyFill="1" applyBorder="1" applyAlignment="1">
      <alignment horizontal="center" vertical="center" wrapText="1"/>
    </xf>
    <xf numFmtId="0" fontId="77" fillId="0" borderId="3" xfId="0" applyFont="1" applyFill="1" applyBorder="1" applyAlignment="1">
      <alignment horizontal="center" vertical="center" wrapText="1"/>
    </xf>
    <xf numFmtId="170" fontId="65" fillId="0" borderId="0" xfId="0" applyNumberFormat="1" applyFont="1" applyFill="1" applyBorder="1" applyAlignment="1">
      <alignment horizontal="center" vertical="center" wrapText="1"/>
    </xf>
    <xf numFmtId="0" fontId="65" fillId="0" borderId="0" xfId="0" applyFont="1" applyFill="1" applyAlignment="1">
      <alignment vertical="center"/>
    </xf>
    <xf numFmtId="0" fontId="82" fillId="0" borderId="0" xfId="0" applyFont="1" applyFill="1" applyBorder="1" applyAlignment="1">
      <alignment horizontal="center" vertical="center" wrapText="1"/>
    </xf>
    <xf numFmtId="3" fontId="77" fillId="0" borderId="3" xfId="0" applyNumberFormat="1" applyFont="1" applyFill="1" applyBorder="1" applyAlignment="1">
      <alignment horizontal="center" vertical="center"/>
    </xf>
    <xf numFmtId="0" fontId="77" fillId="0" borderId="3" xfId="0" applyFont="1" applyFill="1" applyBorder="1" applyAlignment="1">
      <alignment horizontal="center" vertical="center"/>
    </xf>
    <xf numFmtId="180" fontId="76" fillId="0" borderId="34" xfId="0" applyNumberFormat="1" applyFont="1" applyFill="1" applyBorder="1" applyAlignment="1">
      <alignment horizontal="center" vertical="center" wrapText="1"/>
    </xf>
    <xf numFmtId="180" fontId="70" fillId="0" borderId="3" xfId="0" applyNumberFormat="1" applyFont="1" applyFill="1" applyBorder="1" applyAlignment="1">
      <alignment horizontal="right" vertical="center" wrapText="1"/>
    </xf>
    <xf numFmtId="180" fontId="70" fillId="0" borderId="3" xfId="206" applyNumberFormat="1" applyFont="1" applyFill="1" applyBorder="1" applyAlignment="1">
      <alignment horizontal="right" vertical="center" wrapText="1"/>
    </xf>
    <xf numFmtId="169" fontId="66" fillId="0" borderId="3" xfId="206" applyNumberFormat="1" applyFont="1" applyFill="1" applyBorder="1" applyAlignment="1">
      <alignment horizontal="right" vertical="center" wrapText="1"/>
    </xf>
    <xf numFmtId="169" fontId="70" fillId="0" borderId="3" xfId="206" applyNumberFormat="1" applyFont="1" applyFill="1" applyBorder="1" applyAlignment="1">
      <alignment horizontal="right" vertical="center" wrapText="1"/>
    </xf>
    <xf numFmtId="180" fontId="81" fillId="0" borderId="0" xfId="0" applyNumberFormat="1" applyFont="1" applyFill="1" applyBorder="1" applyAlignment="1">
      <alignment horizontal="center" vertical="center"/>
    </xf>
    <xf numFmtId="180" fontId="65" fillId="0" borderId="0" xfId="0" applyNumberFormat="1" applyFont="1" applyFill="1" applyBorder="1" applyAlignment="1">
      <alignment horizontal="left" vertical="center"/>
    </xf>
    <xf numFmtId="180" fontId="65" fillId="0" borderId="0" xfId="0" applyNumberFormat="1" applyFont="1" applyFill="1" applyAlignment="1">
      <alignment horizontal="center" vertical="center"/>
    </xf>
    <xf numFmtId="180" fontId="77" fillId="0" borderId="0" xfId="0" applyNumberFormat="1" applyFont="1" applyFill="1" applyBorder="1" applyAlignment="1">
      <alignment horizontal="left" vertical="center" wrapText="1"/>
    </xf>
    <xf numFmtId="180" fontId="83" fillId="0" borderId="0" xfId="0" applyNumberFormat="1" applyFont="1" applyFill="1" applyBorder="1" applyAlignment="1">
      <alignment horizontal="center" vertical="center"/>
    </xf>
    <xf numFmtId="180" fontId="68" fillId="0" borderId="0" xfId="0" applyNumberFormat="1" applyFont="1" applyFill="1" applyBorder="1" applyAlignment="1">
      <alignment horizontal="center" vertical="center" wrapText="1"/>
    </xf>
    <xf numFmtId="180" fontId="77" fillId="0" borderId="3" xfId="0" applyNumberFormat="1" applyFont="1" applyFill="1" applyBorder="1" applyAlignment="1">
      <alignment horizontal="center" vertical="center" wrapText="1"/>
    </xf>
    <xf numFmtId="180" fontId="77" fillId="0" borderId="3" xfId="0" applyNumberFormat="1" applyFont="1" applyFill="1" applyBorder="1" applyAlignment="1">
      <alignment horizontal="center" vertical="center"/>
    </xf>
    <xf numFmtId="180" fontId="76" fillId="0" borderId="3" xfId="0" applyNumberFormat="1" applyFont="1" applyFill="1" applyBorder="1" applyAlignment="1">
      <alignment horizontal="left" vertical="center" wrapText="1"/>
    </xf>
    <xf numFmtId="0" fontId="5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180" fontId="0" fillId="0" borderId="0" xfId="0" applyNumberFormat="1" applyFill="1" applyAlignment="1">
      <alignment vertical="center"/>
    </xf>
    <xf numFmtId="0" fontId="68" fillId="0" borderId="0" xfId="245" applyFont="1" applyFill="1" applyBorder="1" applyAlignment="1">
      <alignment horizontal="center" vertical="center"/>
    </xf>
    <xf numFmtId="0" fontId="65" fillId="0" borderId="0" xfId="0" applyFont="1" applyFill="1" applyBorder="1" applyAlignment="1">
      <alignment horizontal="center" vertical="center"/>
    </xf>
    <xf numFmtId="0" fontId="65" fillId="0" borderId="0" xfId="0" applyFont="1" applyFill="1" applyAlignment="1">
      <alignment horizontal="center" vertical="center"/>
    </xf>
    <xf numFmtId="0" fontId="82" fillId="0" borderId="3" xfId="245" applyFont="1" applyFill="1" applyBorder="1" applyAlignment="1">
      <alignment horizontal="center" vertical="center" wrapText="1"/>
    </xf>
    <xf numFmtId="170" fontId="65" fillId="0" borderId="0" xfId="0" applyNumberFormat="1" applyFont="1" applyFill="1" applyBorder="1" applyAlignment="1">
      <alignment horizontal="left" vertical="center" wrapText="1"/>
    </xf>
    <xf numFmtId="0" fontId="84" fillId="0" borderId="0" xfId="0" applyFont="1" applyFill="1" applyBorder="1" applyAlignment="1">
      <alignment horizontal="center" vertical="center"/>
    </xf>
    <xf numFmtId="0" fontId="65" fillId="0" borderId="13" xfId="245" applyFont="1" applyFill="1" applyBorder="1" applyAlignment="1">
      <alignment horizontal="right" vertical="center"/>
    </xf>
    <xf numFmtId="0" fontId="65" fillId="0" borderId="3" xfId="245" applyFont="1" applyFill="1" applyBorder="1" applyAlignment="1">
      <alignment horizontal="center" vertical="center"/>
    </xf>
    <xf numFmtId="0" fontId="65" fillId="0" borderId="3" xfId="245" applyFont="1" applyFill="1" applyBorder="1" applyAlignment="1">
      <alignment horizontal="center" vertical="center" wrapText="1"/>
    </xf>
    <xf numFmtId="0" fontId="65" fillId="0" borderId="3" xfId="0" applyFont="1" applyFill="1" applyBorder="1" applyAlignment="1">
      <alignment horizontal="center" vertical="center" wrapText="1"/>
    </xf>
    <xf numFmtId="0" fontId="70" fillId="29" borderId="0" xfId="0" applyFont="1" applyFill="1" applyBorder="1" applyAlignment="1">
      <alignment horizontal="center" vertical="center"/>
    </xf>
    <xf numFmtId="0" fontId="5" fillId="28" borderId="0" xfId="0" applyFont="1" applyFill="1" applyAlignment="1">
      <alignment horizontal="center" vertical="center"/>
    </xf>
    <xf numFmtId="0" fontId="4" fillId="22" borderId="15" xfId="0" applyFont="1" applyFill="1" applyBorder="1" applyAlignment="1">
      <alignment horizontal="center" vertical="center"/>
    </xf>
    <xf numFmtId="0" fontId="4" fillId="22" borderId="17" xfId="0" applyFont="1" applyFill="1" applyBorder="1" applyAlignment="1">
      <alignment horizontal="center" vertical="center"/>
    </xf>
    <xf numFmtId="0" fontId="4" fillId="22" borderId="16" xfId="0" applyFont="1" applyFill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70" fillId="0" borderId="14" xfId="0" applyFont="1" applyFill="1" applyBorder="1" applyAlignment="1">
      <alignment horizontal="center" vertical="center"/>
    </xf>
    <xf numFmtId="0" fontId="70" fillId="0" borderId="19" xfId="0" applyFont="1" applyFill="1" applyBorder="1" applyAlignment="1">
      <alignment horizontal="center" vertical="center"/>
    </xf>
    <xf numFmtId="0" fontId="67" fillId="0" borderId="0" xfId="0" applyFont="1" applyFill="1" applyBorder="1" applyAlignment="1">
      <alignment horizontal="center" vertical="center"/>
    </xf>
    <xf numFmtId="0" fontId="70" fillId="0" borderId="3" xfId="0" applyFont="1" applyFill="1" applyBorder="1" applyAlignment="1">
      <alignment horizontal="center" vertical="center" wrapText="1"/>
    </xf>
    <xf numFmtId="0" fontId="70" fillId="0" borderId="13" xfId="0" applyFont="1" applyFill="1" applyBorder="1" applyAlignment="1">
      <alignment horizontal="right" vertical="center"/>
    </xf>
    <xf numFmtId="0" fontId="77" fillId="0" borderId="3" xfId="0" applyFont="1" applyFill="1" applyBorder="1" applyAlignment="1">
      <alignment horizontal="center" vertical="center" wrapText="1"/>
    </xf>
    <xf numFmtId="0" fontId="77" fillId="0" borderId="3" xfId="245" applyFont="1" applyFill="1" applyBorder="1" applyAlignment="1">
      <alignment horizontal="center" vertical="center"/>
    </xf>
    <xf numFmtId="170" fontId="70" fillId="0" borderId="0" xfId="0" applyNumberFormat="1" applyFont="1" applyFill="1" applyBorder="1" applyAlignment="1">
      <alignment horizontal="center" vertical="center" wrapText="1"/>
    </xf>
    <xf numFmtId="0" fontId="71" fillId="0" borderId="0" xfId="0" applyFont="1" applyFill="1" applyBorder="1" applyAlignment="1">
      <alignment horizontal="center" vertical="center"/>
    </xf>
    <xf numFmtId="0" fontId="70" fillId="0" borderId="0" xfId="0" applyFont="1" applyFill="1" applyBorder="1" applyAlignment="1">
      <alignment horizontal="center" vertical="center"/>
    </xf>
    <xf numFmtId="170" fontId="65" fillId="0" borderId="0" xfId="0" applyNumberFormat="1" applyFont="1" applyFill="1" applyBorder="1" applyAlignment="1">
      <alignment horizontal="center" vertical="center" wrapText="1"/>
    </xf>
    <xf numFmtId="0" fontId="83" fillId="0" borderId="0" xfId="0" applyFont="1" applyFill="1" applyBorder="1" applyAlignment="1">
      <alignment horizontal="center" vertical="center"/>
    </xf>
    <xf numFmtId="0" fontId="76" fillId="0" borderId="0" xfId="0" applyFont="1" applyFill="1" applyBorder="1" applyAlignment="1">
      <alignment horizontal="center" vertical="center" wrapText="1"/>
    </xf>
    <xf numFmtId="0" fontId="91" fillId="0" borderId="0" xfId="0" applyFont="1" applyFill="1" applyAlignment="1">
      <alignment horizontal="center" vertical="center"/>
    </xf>
    <xf numFmtId="0" fontId="65" fillId="0" borderId="15" xfId="0" applyFont="1" applyFill="1" applyBorder="1" applyAlignment="1">
      <alignment horizontal="center" vertical="center" wrapText="1"/>
    </xf>
    <xf numFmtId="0" fontId="65" fillId="0" borderId="17" xfId="0" applyFont="1" applyFill="1" applyBorder="1" applyAlignment="1">
      <alignment horizontal="center" vertical="center" wrapText="1"/>
    </xf>
    <xf numFmtId="0" fontId="65" fillId="0" borderId="16" xfId="0" applyFont="1" applyFill="1" applyBorder="1" applyAlignment="1">
      <alignment horizontal="center" vertical="center" wrapText="1"/>
    </xf>
    <xf numFmtId="0" fontId="76" fillId="0" borderId="15" xfId="0" applyFont="1" applyFill="1" applyBorder="1" applyAlignment="1">
      <alignment horizontal="left" vertical="center"/>
    </xf>
    <xf numFmtId="0" fontId="76" fillId="0" borderId="17" xfId="0" applyFont="1" applyFill="1" applyBorder="1" applyAlignment="1">
      <alignment horizontal="left" vertical="center"/>
    </xf>
    <xf numFmtId="0" fontId="76" fillId="0" borderId="16" xfId="0" applyFont="1" applyFill="1" applyBorder="1" applyAlignment="1">
      <alignment horizontal="left" vertical="center"/>
    </xf>
    <xf numFmtId="0" fontId="65" fillId="0" borderId="28" xfId="0" applyFont="1" applyFill="1" applyBorder="1" applyAlignment="1">
      <alignment horizontal="left" vertical="center" wrapText="1"/>
    </xf>
    <xf numFmtId="0" fontId="0" fillId="0" borderId="29" xfId="0" applyFill="1" applyBorder="1" applyAlignment="1">
      <alignment horizontal="left" vertical="center" wrapText="1"/>
    </xf>
    <xf numFmtId="0" fontId="0" fillId="0" borderId="30" xfId="0" applyFill="1" applyBorder="1" applyAlignment="1">
      <alignment horizontal="left" vertical="center" wrapText="1"/>
    </xf>
    <xf numFmtId="0" fontId="68" fillId="0" borderId="0" xfId="0" applyFont="1" applyFill="1" applyBorder="1" applyAlignment="1">
      <alignment vertical="center"/>
    </xf>
    <xf numFmtId="0" fontId="77" fillId="0" borderId="20" xfId="0" applyFont="1" applyFill="1" applyBorder="1" applyAlignment="1">
      <alignment horizontal="center" vertical="center" wrapText="1"/>
    </xf>
    <xf numFmtId="0" fontId="77" fillId="0" borderId="18" xfId="0" applyFont="1" applyFill="1" applyBorder="1" applyAlignment="1">
      <alignment horizontal="center" vertical="center" wrapText="1"/>
    </xf>
    <xf numFmtId="0" fontId="77" fillId="0" borderId="21" xfId="0" applyFont="1" applyFill="1" applyBorder="1" applyAlignment="1">
      <alignment horizontal="center" vertical="center" wrapText="1"/>
    </xf>
    <xf numFmtId="0" fontId="77" fillId="0" borderId="22" xfId="0" applyFont="1" applyFill="1" applyBorder="1" applyAlignment="1">
      <alignment horizontal="center" vertical="center" wrapText="1"/>
    </xf>
    <xf numFmtId="0" fontId="77" fillId="0" borderId="13" xfId="0" applyFont="1" applyFill="1" applyBorder="1" applyAlignment="1">
      <alignment horizontal="center" vertical="center" wrapText="1"/>
    </xf>
    <xf numFmtId="0" fontId="77" fillId="0" borderId="23" xfId="0" applyFont="1" applyFill="1" applyBorder="1" applyAlignment="1">
      <alignment horizontal="center" vertical="center" wrapText="1"/>
    </xf>
    <xf numFmtId="177" fontId="77" fillId="0" borderId="15" xfId="0" applyNumberFormat="1" applyFont="1" applyFill="1" applyBorder="1" applyAlignment="1">
      <alignment horizontal="center" vertical="center" wrapText="1"/>
    </xf>
    <xf numFmtId="177" fontId="77" fillId="0" borderId="17" xfId="0" applyNumberFormat="1" applyFont="1" applyFill="1" applyBorder="1" applyAlignment="1">
      <alignment horizontal="center" vertical="center" wrapText="1"/>
    </xf>
    <xf numFmtId="177" fontId="77" fillId="0" borderId="16" xfId="0" applyNumberFormat="1" applyFont="1" applyFill="1" applyBorder="1" applyAlignment="1">
      <alignment horizontal="center" vertical="center" wrapText="1"/>
    </xf>
    <xf numFmtId="177" fontId="76" fillId="0" borderId="15" xfId="0" applyNumberFormat="1" applyFont="1" applyFill="1" applyBorder="1" applyAlignment="1">
      <alignment horizontal="center" vertical="center" wrapText="1"/>
    </xf>
    <xf numFmtId="177" fontId="76" fillId="0" borderId="17" xfId="0" applyNumberFormat="1" applyFont="1" applyFill="1" applyBorder="1" applyAlignment="1">
      <alignment horizontal="center" vertical="center" wrapText="1"/>
    </xf>
    <xf numFmtId="177" fontId="76" fillId="0" borderId="16" xfId="0" applyNumberFormat="1" applyFont="1" applyFill="1" applyBorder="1" applyAlignment="1">
      <alignment horizontal="center" vertical="center" wrapText="1"/>
    </xf>
    <xf numFmtId="177" fontId="76" fillId="0" borderId="35" xfId="0" applyNumberFormat="1" applyFont="1" applyFill="1" applyBorder="1" applyAlignment="1">
      <alignment horizontal="center" vertical="center" wrapText="1"/>
    </xf>
    <xf numFmtId="177" fontId="76" fillId="0" borderId="36" xfId="0" applyNumberFormat="1" applyFont="1" applyFill="1" applyBorder="1" applyAlignment="1">
      <alignment horizontal="center" vertical="center" wrapText="1"/>
    </xf>
    <xf numFmtId="177" fontId="76" fillId="0" borderId="37" xfId="0" applyNumberFormat="1" applyFont="1" applyFill="1" applyBorder="1" applyAlignment="1">
      <alignment horizontal="center" vertical="center" wrapText="1"/>
    </xf>
    <xf numFmtId="0" fontId="77" fillId="0" borderId="3" xfId="0" applyFont="1" applyFill="1" applyBorder="1" applyAlignment="1">
      <alignment horizontal="left" vertical="center" wrapText="1"/>
    </xf>
    <xf numFmtId="178" fontId="77" fillId="0" borderId="15" xfId="206" applyNumberFormat="1" applyFont="1" applyFill="1" applyBorder="1" applyAlignment="1">
      <alignment horizontal="right" vertical="center" wrapText="1"/>
    </xf>
    <xf numFmtId="178" fontId="77" fillId="0" borderId="16" xfId="206" applyNumberFormat="1" applyFont="1" applyFill="1" applyBorder="1" applyAlignment="1">
      <alignment horizontal="right" vertical="center" wrapText="1"/>
    </xf>
    <xf numFmtId="0" fontId="77" fillId="0" borderId="0" xfId="0" applyFont="1" applyFill="1" applyBorder="1" applyAlignment="1">
      <alignment horizontal="justify" vertical="center" wrapText="1" shrinkToFit="1"/>
    </xf>
    <xf numFmtId="0" fontId="76" fillId="0" borderId="3" xfId="0" applyFont="1" applyFill="1" applyBorder="1" applyAlignment="1">
      <alignment horizontal="left" vertical="center" wrapText="1"/>
    </xf>
    <xf numFmtId="178" fontId="76" fillId="0" borderId="15" xfId="206" applyNumberFormat="1" applyFont="1" applyFill="1" applyBorder="1" applyAlignment="1">
      <alignment horizontal="right" vertical="center" wrapText="1"/>
    </xf>
    <xf numFmtId="178" fontId="76" fillId="0" borderId="16" xfId="206" applyNumberFormat="1" applyFont="1" applyFill="1" applyBorder="1" applyAlignment="1">
      <alignment horizontal="right" vertical="center" wrapText="1"/>
    </xf>
    <xf numFmtId="0" fontId="77" fillId="0" borderId="17" xfId="0" applyFont="1" applyFill="1" applyBorder="1" applyAlignment="1">
      <alignment horizontal="center" vertical="center" wrapText="1"/>
    </xf>
    <xf numFmtId="0" fontId="77" fillId="0" borderId="16" xfId="0" applyFont="1" applyFill="1" applyBorder="1" applyAlignment="1">
      <alignment horizontal="center" vertical="center" wrapText="1"/>
    </xf>
    <xf numFmtId="0" fontId="77" fillId="0" borderId="15" xfId="0" applyFont="1" applyFill="1" applyBorder="1" applyAlignment="1">
      <alignment horizontal="center" vertical="center" wrapText="1"/>
    </xf>
    <xf numFmtId="0" fontId="76" fillId="0" borderId="0" xfId="0" applyFont="1" applyFill="1" applyAlignment="1">
      <alignment horizontal="center" vertical="center"/>
    </xf>
    <xf numFmtId="0" fontId="76" fillId="0" borderId="0" xfId="0" applyFont="1" applyFill="1" applyAlignment="1">
      <alignment horizontal="center" vertical="center" wrapText="1"/>
    </xf>
    <xf numFmtId="0" fontId="76" fillId="0" borderId="0" xfId="0" applyFont="1" applyFill="1" applyBorder="1" applyAlignment="1">
      <alignment horizontal="center" vertical="center"/>
    </xf>
    <xf numFmtId="0" fontId="77" fillId="0" borderId="0" xfId="0" applyFont="1" applyFill="1" applyBorder="1" applyAlignment="1">
      <alignment horizontal="center" vertical="center"/>
    </xf>
    <xf numFmtId="0" fontId="65" fillId="0" borderId="0" xfId="0" applyFont="1" applyFill="1" applyAlignment="1">
      <alignment vertical="center"/>
    </xf>
    <xf numFmtId="177" fontId="77" fillId="0" borderId="35" xfId="0" applyNumberFormat="1" applyFont="1" applyFill="1" applyBorder="1" applyAlignment="1">
      <alignment horizontal="center" vertical="center" wrapText="1"/>
    </xf>
    <xf numFmtId="177" fontId="77" fillId="0" borderId="36" xfId="0" applyNumberFormat="1" applyFont="1" applyFill="1" applyBorder="1" applyAlignment="1">
      <alignment horizontal="center" vertical="center" wrapText="1"/>
    </xf>
    <xf numFmtId="177" fontId="77" fillId="0" borderId="37" xfId="0" applyNumberFormat="1" applyFont="1" applyFill="1" applyBorder="1" applyAlignment="1">
      <alignment horizontal="center" vertical="center" wrapText="1"/>
    </xf>
    <xf numFmtId="177" fontId="76" fillId="28" borderId="3" xfId="0" applyNumberFormat="1" applyFont="1" applyFill="1" applyBorder="1" applyAlignment="1">
      <alignment horizontal="center" vertical="center" wrapText="1"/>
    </xf>
    <xf numFmtId="0" fontId="76" fillId="28" borderId="15" xfId="0" applyFont="1" applyFill="1" applyBorder="1" applyAlignment="1">
      <alignment horizontal="left"/>
    </xf>
    <xf numFmtId="0" fontId="76" fillId="28" borderId="17" xfId="0" applyFont="1" applyFill="1" applyBorder="1" applyAlignment="1">
      <alignment horizontal="left"/>
    </xf>
    <xf numFmtId="0" fontId="76" fillId="28" borderId="16" xfId="0" applyFont="1" applyFill="1" applyBorder="1" applyAlignment="1">
      <alignment horizontal="left"/>
    </xf>
    <xf numFmtId="177" fontId="77" fillId="28" borderId="3" xfId="0" applyNumberFormat="1" applyFont="1" applyFill="1" applyBorder="1" applyAlignment="1">
      <alignment horizontal="center" vertical="center" wrapText="1"/>
    </xf>
    <xf numFmtId="0" fontId="77" fillId="28" borderId="15" xfId="0" applyNumberFormat="1" applyFont="1" applyFill="1" applyBorder="1" applyAlignment="1">
      <alignment horizontal="center"/>
    </xf>
    <xf numFmtId="0" fontId="77" fillId="28" borderId="16" xfId="0" applyNumberFormat="1" applyFont="1" applyFill="1" applyBorder="1" applyAlignment="1">
      <alignment horizontal="center"/>
    </xf>
    <xf numFmtId="0" fontId="77" fillId="28" borderId="15" xfId="0" applyNumberFormat="1" applyFont="1" applyFill="1" applyBorder="1" applyAlignment="1">
      <alignment horizontal="center" vertical="center" wrapText="1"/>
    </xf>
    <xf numFmtId="0" fontId="77" fillId="28" borderId="16" xfId="0" applyNumberFormat="1" applyFont="1" applyFill="1" applyBorder="1" applyAlignment="1">
      <alignment horizontal="center" vertical="center" wrapText="1"/>
    </xf>
    <xf numFmtId="177" fontId="77" fillId="28" borderId="15" xfId="0" applyNumberFormat="1" applyFont="1" applyFill="1" applyBorder="1" applyAlignment="1">
      <alignment horizontal="center" vertical="center" wrapText="1"/>
    </xf>
    <xf numFmtId="177" fontId="77" fillId="28" borderId="16" xfId="0" applyNumberFormat="1" applyFont="1" applyFill="1" applyBorder="1" applyAlignment="1">
      <alignment horizontal="center" vertical="center" wrapText="1"/>
    </xf>
    <xf numFmtId="0" fontId="90" fillId="28" borderId="0" xfId="0" applyFont="1" applyFill="1" applyAlignment="1">
      <alignment vertical="center" wrapText="1"/>
    </xf>
    <xf numFmtId="0" fontId="91" fillId="28" borderId="0" xfId="0" applyFont="1" applyFill="1" applyAlignment="1">
      <alignment vertical="center" wrapText="1"/>
    </xf>
    <xf numFmtId="3" fontId="76" fillId="28" borderId="3" xfId="0" applyNumberFormat="1" applyFont="1" applyFill="1" applyBorder="1" applyAlignment="1">
      <alignment horizontal="center" vertical="center" wrapText="1"/>
    </xf>
    <xf numFmtId="180" fontId="77" fillId="0" borderId="35" xfId="0" applyNumberFormat="1" applyFont="1" applyFill="1" applyBorder="1" applyAlignment="1">
      <alignment horizontal="left" vertical="center" wrapText="1" shrinkToFit="1"/>
    </xf>
    <xf numFmtId="180" fontId="77" fillId="0" borderId="36" xfId="0" applyNumberFormat="1" applyFont="1" applyFill="1" applyBorder="1" applyAlignment="1">
      <alignment horizontal="left" vertical="center" wrapText="1" shrinkToFit="1"/>
    </xf>
    <xf numFmtId="180" fontId="77" fillId="0" borderId="37" xfId="0" applyNumberFormat="1" applyFont="1" applyFill="1" applyBorder="1" applyAlignment="1">
      <alignment horizontal="left" vertical="center" wrapText="1" shrinkToFit="1"/>
    </xf>
    <xf numFmtId="180" fontId="76" fillId="28" borderId="35" xfId="0" applyNumberFormat="1" applyFont="1" applyFill="1" applyBorder="1" applyAlignment="1">
      <alignment horizontal="left" vertical="center" wrapText="1" shrinkToFit="1"/>
    </xf>
    <xf numFmtId="180" fontId="76" fillId="28" borderId="36" xfId="0" applyNumberFormat="1" applyFont="1" applyFill="1" applyBorder="1" applyAlignment="1">
      <alignment horizontal="left" vertical="center" wrapText="1" shrinkToFit="1"/>
    </xf>
    <xf numFmtId="180" fontId="76" fillId="28" borderId="37" xfId="0" applyNumberFormat="1" applyFont="1" applyFill="1" applyBorder="1" applyAlignment="1">
      <alignment horizontal="left" vertical="center" wrapText="1" shrinkToFit="1"/>
    </xf>
    <xf numFmtId="180" fontId="77" fillId="28" borderId="35" xfId="0" applyNumberFormat="1" applyFont="1" applyFill="1" applyBorder="1" applyAlignment="1">
      <alignment horizontal="left" vertical="center" wrapText="1" shrinkToFit="1"/>
    </xf>
    <xf numFmtId="180" fontId="77" fillId="28" borderId="36" xfId="0" applyNumberFormat="1" applyFont="1" applyFill="1" applyBorder="1" applyAlignment="1">
      <alignment horizontal="left" vertical="center" wrapText="1" shrinkToFit="1"/>
    </xf>
    <xf numFmtId="180" fontId="77" fillId="28" borderId="37" xfId="0" applyNumberFormat="1" applyFont="1" applyFill="1" applyBorder="1" applyAlignment="1">
      <alignment horizontal="left" vertical="center" wrapText="1" shrinkToFit="1"/>
    </xf>
    <xf numFmtId="180" fontId="77" fillId="28" borderId="38" xfId="0" applyNumberFormat="1" applyFont="1" applyFill="1" applyBorder="1" applyAlignment="1">
      <alignment horizontal="center" vertical="center" wrapText="1"/>
    </xf>
    <xf numFmtId="180" fontId="77" fillId="28" borderId="19" xfId="0" applyNumberFormat="1" applyFont="1" applyFill="1" applyBorder="1" applyAlignment="1">
      <alignment horizontal="center" vertical="center" wrapText="1"/>
    </xf>
    <xf numFmtId="0" fontId="65" fillId="28" borderId="0" xfId="0" applyFont="1" applyFill="1" applyAlignment="1">
      <alignment horizontal="center" vertical="center"/>
    </xf>
    <xf numFmtId="180" fontId="76" fillId="28" borderId="0" xfId="0" applyNumberFormat="1" applyFont="1" applyFill="1" applyBorder="1" applyAlignment="1">
      <alignment horizontal="center" vertical="center"/>
    </xf>
    <xf numFmtId="3" fontId="77" fillId="28" borderId="3" xfId="0" applyNumberFormat="1" applyFont="1" applyFill="1" applyBorder="1" applyAlignment="1">
      <alignment horizontal="left" vertical="center" wrapText="1"/>
    </xf>
    <xf numFmtId="180" fontId="77" fillId="28" borderId="38" xfId="0" applyNumberFormat="1" applyFont="1" applyFill="1" applyBorder="1" applyAlignment="1">
      <alignment horizontal="center" vertical="center" wrapText="1" shrinkToFit="1"/>
    </xf>
    <xf numFmtId="180" fontId="77" fillId="28" borderId="26" xfId="0" applyNumberFormat="1" applyFont="1" applyFill="1" applyBorder="1" applyAlignment="1">
      <alignment horizontal="center" vertical="center" wrapText="1" shrinkToFit="1"/>
    </xf>
    <xf numFmtId="180" fontId="77" fillId="28" borderId="19" xfId="0" applyNumberFormat="1" applyFont="1" applyFill="1" applyBorder="1" applyAlignment="1">
      <alignment horizontal="center" vertical="center" wrapText="1" shrinkToFit="1"/>
    </xf>
    <xf numFmtId="180" fontId="83" fillId="28" borderId="0" xfId="0" applyNumberFormat="1" applyFont="1" applyFill="1" applyBorder="1" applyAlignment="1">
      <alignment horizontal="center" vertical="center"/>
    </xf>
    <xf numFmtId="3" fontId="76" fillId="28" borderId="3" xfId="0" applyNumberFormat="1" applyFont="1" applyFill="1" applyBorder="1" applyAlignment="1">
      <alignment horizontal="left" vertical="center" wrapText="1"/>
    </xf>
    <xf numFmtId="3" fontId="77" fillId="28" borderId="3" xfId="0" applyNumberFormat="1" applyFont="1" applyFill="1" applyBorder="1" applyAlignment="1">
      <alignment horizontal="center" vertical="center" wrapText="1"/>
    </xf>
    <xf numFmtId="180" fontId="77" fillId="28" borderId="39" xfId="0" applyNumberFormat="1" applyFont="1" applyFill="1" applyBorder="1" applyAlignment="1">
      <alignment horizontal="center" vertical="center" wrapText="1" shrinkToFit="1"/>
    </xf>
    <xf numFmtId="180" fontId="77" fillId="28" borderId="40" xfId="0" applyNumberFormat="1" applyFont="1" applyFill="1" applyBorder="1" applyAlignment="1">
      <alignment horizontal="center" vertical="center" wrapText="1" shrinkToFit="1"/>
    </xf>
    <xf numFmtId="180" fontId="77" fillId="28" borderId="41" xfId="0" applyNumberFormat="1" applyFont="1" applyFill="1" applyBorder="1" applyAlignment="1">
      <alignment horizontal="center" vertical="center" wrapText="1" shrinkToFit="1"/>
    </xf>
    <xf numFmtId="180" fontId="77" fillId="28" borderId="24" xfId="0" applyNumberFormat="1" applyFont="1" applyFill="1" applyBorder="1" applyAlignment="1">
      <alignment horizontal="center" vertical="center" wrapText="1" shrinkToFit="1"/>
    </xf>
    <xf numFmtId="180" fontId="77" fillId="28" borderId="0" xfId="0" applyNumberFormat="1" applyFont="1" applyFill="1" applyBorder="1" applyAlignment="1">
      <alignment horizontal="center" vertical="center" wrapText="1" shrinkToFit="1"/>
    </xf>
    <xf numFmtId="180" fontId="77" fillId="28" borderId="25" xfId="0" applyNumberFormat="1" applyFont="1" applyFill="1" applyBorder="1" applyAlignment="1">
      <alignment horizontal="center" vertical="center" wrapText="1" shrinkToFit="1"/>
    </xf>
    <xf numFmtId="180" fontId="77" fillId="28" borderId="22" xfId="0" applyNumberFormat="1" applyFont="1" applyFill="1" applyBorder="1" applyAlignment="1">
      <alignment horizontal="center" vertical="center" wrapText="1" shrinkToFit="1"/>
    </xf>
    <xf numFmtId="180" fontId="77" fillId="28" borderId="13" xfId="0" applyNumberFormat="1" applyFont="1" applyFill="1" applyBorder="1" applyAlignment="1">
      <alignment horizontal="center" vertical="center" wrapText="1" shrinkToFit="1"/>
    </xf>
    <xf numFmtId="180" fontId="77" fillId="28" borderId="23" xfId="0" applyNumberFormat="1" applyFont="1" applyFill="1" applyBorder="1" applyAlignment="1">
      <alignment horizontal="center" vertical="center" wrapText="1" shrinkToFit="1"/>
    </xf>
    <xf numFmtId="0" fontId="77" fillId="28" borderId="3" xfId="0" applyFont="1" applyFill="1" applyBorder="1" applyAlignment="1">
      <alignment horizontal="center" vertical="center" wrapText="1"/>
    </xf>
    <xf numFmtId="0" fontId="77" fillId="28" borderId="0" xfId="0" applyFont="1" applyFill="1" applyAlignment="1">
      <alignment horizontal="right" vertical="center"/>
    </xf>
    <xf numFmtId="180" fontId="77" fillId="28" borderId="35" xfId="0" applyNumberFormat="1" applyFont="1" applyFill="1" applyBorder="1" applyAlignment="1">
      <alignment horizontal="center" vertical="center" wrapText="1"/>
    </xf>
    <xf numFmtId="180" fontId="77" fillId="28" borderId="36" xfId="0" applyNumberFormat="1" applyFont="1" applyFill="1" applyBorder="1" applyAlignment="1">
      <alignment horizontal="center" vertical="center" wrapText="1"/>
    </xf>
    <xf numFmtId="180" fontId="77" fillId="28" borderId="37" xfId="0" applyNumberFormat="1" applyFont="1" applyFill="1" applyBorder="1" applyAlignment="1">
      <alignment horizontal="center" vertical="center" wrapText="1"/>
    </xf>
    <xf numFmtId="180" fontId="0" fillId="0" borderId="36" xfId="0" applyNumberFormat="1" applyFont="1" applyBorder="1" applyAlignment="1">
      <alignment horizontal="left" vertical="center" wrapText="1" shrinkToFit="1"/>
    </xf>
    <xf numFmtId="180" fontId="0" fillId="0" borderId="37" xfId="0" applyNumberFormat="1" applyFont="1" applyBorder="1" applyAlignment="1">
      <alignment horizontal="left" vertical="center" wrapText="1" shrinkToFit="1"/>
    </xf>
    <xf numFmtId="0" fontId="77" fillId="28" borderId="3" xfId="0" applyNumberFormat="1" applyFont="1" applyFill="1" applyBorder="1" applyAlignment="1">
      <alignment horizontal="center" vertical="center" wrapText="1"/>
    </xf>
    <xf numFmtId="3" fontId="77" fillId="28" borderId="15" xfId="0" applyNumberFormat="1" applyFont="1" applyFill="1" applyBorder="1" applyAlignment="1">
      <alignment horizontal="center" vertical="center" wrapText="1"/>
    </xf>
    <xf numFmtId="3" fontId="77" fillId="28" borderId="17" xfId="0" applyNumberFormat="1" applyFont="1" applyFill="1" applyBorder="1" applyAlignment="1">
      <alignment horizontal="center" vertical="center" wrapText="1"/>
    </xf>
    <xf numFmtId="3" fontId="77" fillId="28" borderId="16" xfId="0" applyNumberFormat="1" applyFont="1" applyFill="1" applyBorder="1" applyAlignment="1">
      <alignment horizontal="center" vertical="center" wrapText="1"/>
    </xf>
    <xf numFmtId="180" fontId="0" fillId="0" borderId="36" xfId="0" applyNumberFormat="1" applyBorder="1" applyAlignment="1">
      <alignment horizontal="left" vertical="center" wrapText="1" shrinkToFit="1"/>
    </xf>
    <xf numFmtId="180" fontId="0" fillId="0" borderId="37" xfId="0" applyNumberFormat="1" applyBorder="1" applyAlignment="1">
      <alignment horizontal="left" vertical="center" wrapText="1" shrinkToFit="1"/>
    </xf>
    <xf numFmtId="0" fontId="77" fillId="28" borderId="3" xfId="0" applyFont="1" applyFill="1" applyBorder="1" applyAlignment="1">
      <alignment horizontal="center" vertical="center"/>
    </xf>
    <xf numFmtId="180" fontId="76" fillId="28" borderId="35" xfId="0" applyNumberFormat="1" applyFont="1" applyFill="1" applyBorder="1" applyAlignment="1">
      <alignment vertical="center" wrapText="1" shrinkToFit="1"/>
    </xf>
    <xf numFmtId="180" fontId="76" fillId="28" borderId="36" xfId="0" applyNumberFormat="1" applyFont="1" applyFill="1" applyBorder="1" applyAlignment="1">
      <alignment vertical="center" wrapText="1" shrinkToFit="1"/>
    </xf>
    <xf numFmtId="180" fontId="76" fillId="28" borderId="37" xfId="0" applyNumberFormat="1" applyFont="1" applyFill="1" applyBorder="1" applyAlignment="1">
      <alignment vertical="center" wrapText="1" shrinkToFit="1"/>
    </xf>
    <xf numFmtId="0" fontId="77" fillId="28" borderId="15" xfId="0" applyFont="1" applyFill="1" applyBorder="1" applyAlignment="1">
      <alignment horizontal="center" vertical="center" wrapText="1"/>
    </xf>
    <xf numFmtId="0" fontId="77" fillId="28" borderId="16" xfId="0" applyFont="1" applyFill="1" applyBorder="1" applyAlignment="1">
      <alignment horizontal="center" vertical="center" wrapText="1"/>
    </xf>
    <xf numFmtId="180" fontId="77" fillId="28" borderId="34" xfId="0" applyNumberFormat="1" applyFont="1" applyFill="1" applyBorder="1" applyAlignment="1">
      <alignment horizontal="center" vertical="center" wrapText="1" shrinkToFit="1"/>
    </xf>
    <xf numFmtId="0" fontId="77" fillId="28" borderId="13" xfId="0" applyFont="1" applyFill="1" applyBorder="1" applyAlignment="1">
      <alignment horizontal="right" vertical="center"/>
    </xf>
    <xf numFmtId="0" fontId="77" fillId="28" borderId="20" xfId="0" applyFont="1" applyFill="1" applyBorder="1" applyAlignment="1">
      <alignment horizontal="center" vertical="center" wrapText="1"/>
    </xf>
    <xf numFmtId="0" fontId="77" fillId="28" borderId="21" xfId="0" applyFont="1" applyFill="1" applyBorder="1" applyAlignment="1">
      <alignment horizontal="center" vertical="center" wrapText="1"/>
    </xf>
    <xf numFmtId="0" fontId="77" fillId="28" borderId="24" xfId="0" applyFont="1" applyFill="1" applyBorder="1" applyAlignment="1">
      <alignment horizontal="center" vertical="center" wrapText="1"/>
    </xf>
    <xf numFmtId="0" fontId="77" fillId="28" borderId="25" xfId="0" applyFont="1" applyFill="1" applyBorder="1" applyAlignment="1">
      <alignment horizontal="center" vertical="center" wrapText="1"/>
    </xf>
    <xf numFmtId="0" fontId="77" fillId="28" borderId="22" xfId="0" applyFont="1" applyFill="1" applyBorder="1" applyAlignment="1">
      <alignment horizontal="center" vertical="center" wrapText="1"/>
    </xf>
    <xf numFmtId="0" fontId="77" fillId="28" borderId="23" xfId="0" applyFont="1" applyFill="1" applyBorder="1" applyAlignment="1">
      <alignment horizontal="center" vertical="center" wrapText="1"/>
    </xf>
    <xf numFmtId="180" fontId="77" fillId="0" borderId="34" xfId="0" applyNumberFormat="1" applyFont="1" applyFill="1" applyBorder="1" applyAlignment="1">
      <alignment horizontal="left" vertical="center" wrapText="1" shrinkToFit="1"/>
    </xf>
    <xf numFmtId="0" fontId="76" fillId="0" borderId="15" xfId="0" applyFont="1" applyFill="1" applyBorder="1" applyAlignment="1">
      <alignment horizontal="center" vertical="center"/>
    </xf>
    <xf numFmtId="0" fontId="93" fillId="0" borderId="17" xfId="0" applyFont="1" applyBorder="1" applyAlignment="1">
      <alignment horizontal="center" vertical="center"/>
    </xf>
    <xf numFmtId="0" fontId="93" fillId="0" borderId="16" xfId="0" applyFont="1" applyBorder="1" applyAlignment="1">
      <alignment horizontal="center" vertical="center"/>
    </xf>
    <xf numFmtId="0" fontId="76" fillId="28" borderId="15" xfId="0" applyFont="1" applyFill="1" applyBorder="1" applyAlignment="1">
      <alignment horizontal="center" vertical="center" wrapText="1"/>
    </xf>
    <xf numFmtId="0" fontId="93" fillId="28" borderId="17" xfId="0" applyFont="1" applyFill="1" applyBorder="1" applyAlignment="1">
      <alignment horizontal="center" vertical="center"/>
    </xf>
    <xf numFmtId="0" fontId="93" fillId="28" borderId="16" xfId="0" applyFont="1" applyFill="1" applyBorder="1" applyAlignment="1">
      <alignment horizontal="center" vertical="center"/>
    </xf>
    <xf numFmtId="0" fontId="65" fillId="28" borderId="0" xfId="0" applyFont="1" applyFill="1" applyBorder="1" applyAlignment="1">
      <alignment horizontal="center" vertical="center"/>
    </xf>
    <xf numFmtId="170" fontId="94" fillId="28" borderId="0" xfId="0" applyNumberFormat="1" applyFont="1" applyFill="1" applyBorder="1" applyAlignment="1">
      <alignment horizontal="center" vertical="center" wrapText="1"/>
    </xf>
    <xf numFmtId="0" fontId="95" fillId="0" borderId="0" xfId="0" applyFont="1" applyFill="1" applyBorder="1" applyAlignment="1">
      <alignment horizontal="center" vertical="center"/>
    </xf>
    <xf numFmtId="0" fontId="94" fillId="0" borderId="0" xfId="0" applyFont="1" applyFill="1" applyBorder="1" applyAlignment="1">
      <alignment horizontal="center" vertical="center"/>
    </xf>
    <xf numFmtId="0" fontId="95" fillId="28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76" fillId="0" borderId="0" xfId="0" applyFont="1" applyAlignment="1">
      <alignment horizontal="right" vertical="center"/>
    </xf>
    <xf numFmtId="0" fontId="65" fillId="0" borderId="13" xfId="0" applyFont="1" applyFill="1" applyBorder="1" applyAlignment="1">
      <alignment horizontal="right" vertical="center"/>
    </xf>
    <xf numFmtId="0" fontId="65" fillId="0" borderId="14" xfId="0" applyFont="1" applyFill="1" applyBorder="1" applyAlignment="1">
      <alignment horizontal="center" vertical="center"/>
    </xf>
    <xf numFmtId="0" fontId="65" fillId="0" borderId="19" xfId="0" applyFont="1" applyFill="1" applyBorder="1" applyAlignment="1">
      <alignment horizontal="center" vertical="center"/>
    </xf>
    <xf numFmtId="0" fontId="82" fillId="0" borderId="0" xfId="0" applyFont="1" applyFill="1" applyBorder="1" applyAlignment="1">
      <alignment horizontal="center" vertical="center" wrapText="1"/>
    </xf>
  </cellXfs>
  <cellStyles count="353">
    <cellStyle name="_Fakt_2" xfId="1"/>
    <cellStyle name="_rozhufrovka 2009" xfId="2"/>
    <cellStyle name="_АТиСТ 5а МТР липень 2008" xfId="3"/>
    <cellStyle name="_ПРГК сводний_" xfId="4"/>
    <cellStyle name="_УТГ" xfId="5"/>
    <cellStyle name="_Феодосия 5а МТР липень 2008" xfId="6"/>
    <cellStyle name="_ХТГ довідка." xfId="7"/>
    <cellStyle name="_Шебелинка 5а МТР липень 2008" xfId="8"/>
    <cellStyle name="20% - Accent1" xfId="9"/>
    <cellStyle name="20% - Accent2" xfId="10"/>
    <cellStyle name="20% - Accent3" xfId="11"/>
    <cellStyle name="20% - Accent4" xfId="12"/>
    <cellStyle name="20% - Accent5" xfId="13"/>
    <cellStyle name="20% - Accent6" xfId="14"/>
    <cellStyle name="20% - Акцент1 2" xfId="15"/>
    <cellStyle name="20% - Акцент1 3" xfId="16"/>
    <cellStyle name="20% - Акцент2 2" xfId="17"/>
    <cellStyle name="20% - Акцент2 3" xfId="18"/>
    <cellStyle name="20% - Акцент3 2" xfId="19"/>
    <cellStyle name="20% - Акцент3 3" xfId="20"/>
    <cellStyle name="20% - Акцент4 2" xfId="21"/>
    <cellStyle name="20% - Акцент4 3" xfId="22"/>
    <cellStyle name="20% - Акцент5 2" xfId="23"/>
    <cellStyle name="20% - Акцент5 3" xfId="24"/>
    <cellStyle name="20% - Акцент6 2" xfId="25"/>
    <cellStyle name="20% - Акцент6 3" xfId="26"/>
    <cellStyle name="40% - Accent1" xfId="27"/>
    <cellStyle name="40% - Accent2" xfId="28"/>
    <cellStyle name="40% - Accent3" xfId="29"/>
    <cellStyle name="40% - Accent4" xfId="30"/>
    <cellStyle name="40% - Accent5" xfId="31"/>
    <cellStyle name="40% - Accent6" xfId="32"/>
    <cellStyle name="40% - Акцент1 2" xfId="33"/>
    <cellStyle name="40% - Акцент1 3" xfId="34"/>
    <cellStyle name="40% - Акцент2 2" xfId="35"/>
    <cellStyle name="40% - Акцент2 3" xfId="36"/>
    <cellStyle name="40% - Акцент3 2" xfId="37"/>
    <cellStyle name="40% - Акцент3 3" xfId="38"/>
    <cellStyle name="40% - Акцент4 2" xfId="39"/>
    <cellStyle name="40% - Акцент4 3" xfId="40"/>
    <cellStyle name="40% - Акцент5 2" xfId="41"/>
    <cellStyle name="40% - Акцент5 3" xfId="42"/>
    <cellStyle name="40% - Акцент6 2" xfId="43"/>
    <cellStyle name="40% - Акцент6 3" xfId="44"/>
    <cellStyle name="60% - Accent1" xfId="45"/>
    <cellStyle name="60% - Accent2" xfId="46"/>
    <cellStyle name="60% - Accent3" xfId="47"/>
    <cellStyle name="60% - Accent4" xfId="48"/>
    <cellStyle name="60% - Accent5" xfId="49"/>
    <cellStyle name="60% - Accent6" xfId="50"/>
    <cellStyle name="60% - Акцент1 2" xfId="51"/>
    <cellStyle name="60% - Акцент1 3" xfId="52"/>
    <cellStyle name="60% - Акцент2 2" xfId="53"/>
    <cellStyle name="60% - Акцент2 3" xfId="54"/>
    <cellStyle name="60% - Акцент3 2" xfId="55"/>
    <cellStyle name="60% - Акцент3 3" xfId="56"/>
    <cellStyle name="60% - Акцент4 2" xfId="57"/>
    <cellStyle name="60% - Акцент4 3" xfId="58"/>
    <cellStyle name="60% - Акцент5 2" xfId="59"/>
    <cellStyle name="60% - Акцент5 3" xfId="60"/>
    <cellStyle name="60% - Акцент6 2" xfId="61"/>
    <cellStyle name="60% - Акцент6 3" xfId="62"/>
    <cellStyle name="Accent1" xfId="63"/>
    <cellStyle name="Accent2" xfId="64"/>
    <cellStyle name="Accent3" xfId="65"/>
    <cellStyle name="Accent4" xfId="66"/>
    <cellStyle name="Accent5" xfId="67"/>
    <cellStyle name="Accent6" xfId="68"/>
    <cellStyle name="Bad" xfId="69"/>
    <cellStyle name="Calculation" xfId="70"/>
    <cellStyle name="Check Cell" xfId="71"/>
    <cellStyle name="Column-Header" xfId="72"/>
    <cellStyle name="Column-Header 2" xfId="73"/>
    <cellStyle name="Column-Header 3" xfId="74"/>
    <cellStyle name="Column-Header 4" xfId="75"/>
    <cellStyle name="Column-Header 5" xfId="76"/>
    <cellStyle name="Column-Header 6" xfId="77"/>
    <cellStyle name="Column-Header 7" xfId="78"/>
    <cellStyle name="Column-Header 7 2" xfId="79"/>
    <cellStyle name="Column-Header 8" xfId="80"/>
    <cellStyle name="Column-Header 8 2" xfId="81"/>
    <cellStyle name="Column-Header 9" xfId="82"/>
    <cellStyle name="Column-Header 9 2" xfId="83"/>
    <cellStyle name="Column-Header_Zvit rux-koshtiv 2010 Департамент " xfId="84"/>
    <cellStyle name="Comma_2005_03_15-Финансовый_БГ" xfId="85"/>
    <cellStyle name="Define-Column" xfId="86"/>
    <cellStyle name="Define-Column 10" xfId="87"/>
    <cellStyle name="Define-Column 2" xfId="88"/>
    <cellStyle name="Define-Column 3" xfId="89"/>
    <cellStyle name="Define-Column 4" xfId="90"/>
    <cellStyle name="Define-Column 5" xfId="91"/>
    <cellStyle name="Define-Column 6" xfId="92"/>
    <cellStyle name="Define-Column 7" xfId="93"/>
    <cellStyle name="Define-Column 7 2" xfId="94"/>
    <cellStyle name="Define-Column 7 3" xfId="95"/>
    <cellStyle name="Define-Column 8" xfId="96"/>
    <cellStyle name="Define-Column 8 2" xfId="97"/>
    <cellStyle name="Define-Column 8 3" xfId="98"/>
    <cellStyle name="Define-Column 9" xfId="99"/>
    <cellStyle name="Define-Column 9 2" xfId="100"/>
    <cellStyle name="Define-Column 9 3" xfId="101"/>
    <cellStyle name="Define-Column_Zvit rux-koshtiv 2010 Департамент " xfId="102"/>
    <cellStyle name="Explanatory Text" xfId="103"/>
    <cellStyle name="FS10" xfId="104"/>
    <cellStyle name="Good" xfId="105"/>
    <cellStyle name="Heading 1" xfId="106"/>
    <cellStyle name="Heading 2" xfId="107"/>
    <cellStyle name="Heading 3" xfId="108"/>
    <cellStyle name="Heading 4" xfId="109"/>
    <cellStyle name="Hyperlink 2" xfId="110"/>
    <cellStyle name="Input" xfId="111"/>
    <cellStyle name="Level0" xfId="112"/>
    <cellStyle name="Level0 10" xfId="113"/>
    <cellStyle name="Level0 2" xfId="114"/>
    <cellStyle name="Level0 2 2" xfId="115"/>
    <cellStyle name="Level0 3" xfId="116"/>
    <cellStyle name="Level0 3 2" xfId="117"/>
    <cellStyle name="Level0 4" xfId="118"/>
    <cellStyle name="Level0 4 2" xfId="119"/>
    <cellStyle name="Level0 5" xfId="120"/>
    <cellStyle name="Level0 6" xfId="121"/>
    <cellStyle name="Level0 7" xfId="122"/>
    <cellStyle name="Level0 7 2" xfId="123"/>
    <cellStyle name="Level0 7 3" xfId="124"/>
    <cellStyle name="Level0 8" xfId="125"/>
    <cellStyle name="Level0 8 2" xfId="126"/>
    <cellStyle name="Level0 8 3" xfId="127"/>
    <cellStyle name="Level0 9" xfId="128"/>
    <cellStyle name="Level0 9 2" xfId="129"/>
    <cellStyle name="Level0 9 3" xfId="130"/>
    <cellStyle name="Level0_Zvit rux-koshtiv 2010 Департамент " xfId="131"/>
    <cellStyle name="Level1" xfId="132"/>
    <cellStyle name="Level1 2" xfId="133"/>
    <cellStyle name="Level1-Numbers" xfId="134"/>
    <cellStyle name="Level1-Numbers 2" xfId="135"/>
    <cellStyle name="Level1-Numbers-Hide" xfId="136"/>
    <cellStyle name="Level2" xfId="137"/>
    <cellStyle name="Level2 2" xfId="138"/>
    <cellStyle name="Level2-Hide" xfId="139"/>
    <cellStyle name="Level2-Hide 2" xfId="140"/>
    <cellStyle name="Level2-Numbers" xfId="141"/>
    <cellStyle name="Level2-Numbers 2" xfId="142"/>
    <cellStyle name="Level2-Numbers-Hide" xfId="143"/>
    <cellStyle name="Level3" xfId="144"/>
    <cellStyle name="Level3 2" xfId="145"/>
    <cellStyle name="Level3 3" xfId="146"/>
    <cellStyle name="Level3_План департамент_2010_1207" xfId="147"/>
    <cellStyle name="Level3-Hide" xfId="148"/>
    <cellStyle name="Level3-Hide 2" xfId="149"/>
    <cellStyle name="Level3-Numbers" xfId="150"/>
    <cellStyle name="Level3-Numbers 2" xfId="151"/>
    <cellStyle name="Level3-Numbers 3" xfId="152"/>
    <cellStyle name="Level3-Numbers_План департамент_2010_1207" xfId="153"/>
    <cellStyle name="Level3-Numbers-Hide" xfId="154"/>
    <cellStyle name="Level4" xfId="155"/>
    <cellStyle name="Level4 2" xfId="156"/>
    <cellStyle name="Level4-Hide" xfId="157"/>
    <cellStyle name="Level4-Hide 2" xfId="158"/>
    <cellStyle name="Level4-Numbers" xfId="159"/>
    <cellStyle name="Level4-Numbers 2" xfId="160"/>
    <cellStyle name="Level4-Numbers-Hide" xfId="161"/>
    <cellStyle name="Level5" xfId="162"/>
    <cellStyle name="Level5 2" xfId="163"/>
    <cellStyle name="Level5-Hide" xfId="164"/>
    <cellStyle name="Level5-Hide 2" xfId="165"/>
    <cellStyle name="Level5-Numbers" xfId="166"/>
    <cellStyle name="Level5-Numbers 2" xfId="167"/>
    <cellStyle name="Level5-Numbers-Hide" xfId="168"/>
    <cellStyle name="Level6" xfId="169"/>
    <cellStyle name="Level6 2" xfId="170"/>
    <cellStyle name="Level6-Hide" xfId="171"/>
    <cellStyle name="Level6-Hide 2" xfId="172"/>
    <cellStyle name="Level6-Numbers" xfId="173"/>
    <cellStyle name="Level6-Numbers 2" xfId="174"/>
    <cellStyle name="Level7" xfId="175"/>
    <cellStyle name="Level7-Hide" xfId="176"/>
    <cellStyle name="Level7-Numbers" xfId="177"/>
    <cellStyle name="Linked Cell" xfId="178"/>
    <cellStyle name="Neutral" xfId="179"/>
    <cellStyle name="Normal 2" xfId="180"/>
    <cellStyle name="Normal_2005_03_15-Финансовый_БГ" xfId="181"/>
    <cellStyle name="Note" xfId="182"/>
    <cellStyle name="Number-Cells" xfId="183"/>
    <cellStyle name="Number-Cells-Column2" xfId="184"/>
    <cellStyle name="Number-Cells-Column5" xfId="185"/>
    <cellStyle name="Output" xfId="186"/>
    <cellStyle name="Row-Header" xfId="187"/>
    <cellStyle name="Row-Header 2" xfId="188"/>
    <cellStyle name="Title" xfId="189"/>
    <cellStyle name="Total" xfId="190"/>
    <cellStyle name="Warning Text" xfId="191"/>
    <cellStyle name="Акцент1 2" xfId="192"/>
    <cellStyle name="Акцент1 3" xfId="193"/>
    <cellStyle name="Акцент2 2" xfId="194"/>
    <cellStyle name="Акцент2 3" xfId="195"/>
    <cellStyle name="Акцент3 2" xfId="196"/>
    <cellStyle name="Акцент3 3" xfId="197"/>
    <cellStyle name="Акцент4 2" xfId="198"/>
    <cellStyle name="Акцент4 3" xfId="199"/>
    <cellStyle name="Акцент5 2" xfId="200"/>
    <cellStyle name="Акцент5 3" xfId="201"/>
    <cellStyle name="Акцент6 2" xfId="202"/>
    <cellStyle name="Акцент6 3" xfId="203"/>
    <cellStyle name="Ввод  2" xfId="204"/>
    <cellStyle name="Ввод  3" xfId="205"/>
    <cellStyle name="Вывод 2" xfId="207"/>
    <cellStyle name="Вывод 3" xfId="208"/>
    <cellStyle name="Вычисление 2" xfId="209"/>
    <cellStyle name="Вычисление 3" xfId="210"/>
    <cellStyle name="Денежный 2" xfId="211"/>
    <cellStyle name="Заголовок 1 2" xfId="212"/>
    <cellStyle name="Заголовок 1 3" xfId="213"/>
    <cellStyle name="Заголовок 2 2" xfId="214"/>
    <cellStyle name="Заголовок 2 3" xfId="215"/>
    <cellStyle name="Заголовок 3 2" xfId="216"/>
    <cellStyle name="Заголовок 3 3" xfId="217"/>
    <cellStyle name="Заголовок 4 2" xfId="218"/>
    <cellStyle name="Заголовок 4 3" xfId="219"/>
    <cellStyle name="Итог 2" xfId="220"/>
    <cellStyle name="Итог 3" xfId="221"/>
    <cellStyle name="Контрольная ячейка 2" xfId="222"/>
    <cellStyle name="Контрольная ячейка 3" xfId="223"/>
    <cellStyle name="Название 2" xfId="224"/>
    <cellStyle name="Название 3" xfId="225"/>
    <cellStyle name="Нейтральный 2" xfId="226"/>
    <cellStyle name="Нейтральный 3" xfId="227"/>
    <cellStyle name="Обычный" xfId="0" builtinId="0"/>
    <cellStyle name="Обычный 10" xfId="228"/>
    <cellStyle name="Обычный 11" xfId="229"/>
    <cellStyle name="Обычный 12" xfId="230"/>
    <cellStyle name="Обычный 13" xfId="231"/>
    <cellStyle name="Обычный 14" xfId="232"/>
    <cellStyle name="Обычный 15" xfId="233"/>
    <cellStyle name="Обычный 16" xfId="234"/>
    <cellStyle name="Обычный 17" xfId="235"/>
    <cellStyle name="Обычный 18" xfId="236"/>
    <cellStyle name="Обычный 2" xfId="237"/>
    <cellStyle name="Обычный 2 10" xfId="238"/>
    <cellStyle name="Обычный 2 11" xfId="239"/>
    <cellStyle name="Обычный 2 12" xfId="240"/>
    <cellStyle name="Обычный 2 13" xfId="241"/>
    <cellStyle name="Обычный 2 14" xfId="242"/>
    <cellStyle name="Обычный 2 15" xfId="243"/>
    <cellStyle name="Обычный 2 16" xfId="244"/>
    <cellStyle name="Обычный 2 2" xfId="245"/>
    <cellStyle name="Обычный 2 2 2" xfId="246"/>
    <cellStyle name="Обычный 2 2 3" xfId="247"/>
    <cellStyle name="Обычный 2 2_Расшифровка прочих" xfId="248"/>
    <cellStyle name="Обычный 2 3" xfId="249"/>
    <cellStyle name="Обычный 2 4" xfId="250"/>
    <cellStyle name="Обычный 2 5" xfId="251"/>
    <cellStyle name="Обычный 2 6" xfId="252"/>
    <cellStyle name="Обычный 2 7" xfId="253"/>
    <cellStyle name="Обычный 2 8" xfId="254"/>
    <cellStyle name="Обычный 2 9" xfId="255"/>
    <cellStyle name="Обычный 2_2604-2010" xfId="256"/>
    <cellStyle name="Обычный 3" xfId="257"/>
    <cellStyle name="Обычный 3 10" xfId="258"/>
    <cellStyle name="Обычный 3 11" xfId="259"/>
    <cellStyle name="Обычный 3 12" xfId="260"/>
    <cellStyle name="Обычный 3 13" xfId="261"/>
    <cellStyle name="Обычный 3 14" xfId="262"/>
    <cellStyle name="Обычный 3 2" xfId="263"/>
    <cellStyle name="Обычный 3 3" xfId="264"/>
    <cellStyle name="Обычный 3 4" xfId="265"/>
    <cellStyle name="Обычный 3 5" xfId="266"/>
    <cellStyle name="Обычный 3 6" xfId="267"/>
    <cellStyle name="Обычный 3 7" xfId="268"/>
    <cellStyle name="Обычный 3 8" xfId="269"/>
    <cellStyle name="Обычный 3 9" xfId="270"/>
    <cellStyle name="Обычный 3_Дефицит_7 млрд_0608_бс" xfId="271"/>
    <cellStyle name="Обычный 4" xfId="272"/>
    <cellStyle name="Обычный 5" xfId="273"/>
    <cellStyle name="Обычный 5 2" xfId="274"/>
    <cellStyle name="Обычный 6" xfId="275"/>
    <cellStyle name="Обычный 6 2" xfId="276"/>
    <cellStyle name="Обычный 6 3" xfId="277"/>
    <cellStyle name="Обычный 6 4" xfId="278"/>
    <cellStyle name="Обычный 6_Дефицит_7 млрд_0608_бс" xfId="279"/>
    <cellStyle name="Обычный 7" xfId="280"/>
    <cellStyle name="Обычный 7 2" xfId="281"/>
    <cellStyle name="Обычный 8" xfId="282"/>
    <cellStyle name="Обычный 9" xfId="283"/>
    <cellStyle name="Обычный 9 2" xfId="284"/>
    <cellStyle name="Плохой 2" xfId="285"/>
    <cellStyle name="Плохой 3" xfId="286"/>
    <cellStyle name="Пояснение 2" xfId="287"/>
    <cellStyle name="Пояснение 3" xfId="288"/>
    <cellStyle name="Примечание 2" xfId="289"/>
    <cellStyle name="Примечание 3" xfId="290"/>
    <cellStyle name="Процентный" xfId="206" builtinId="5"/>
    <cellStyle name="Процентный 2" xfId="291"/>
    <cellStyle name="Процентный 2 10" xfId="292"/>
    <cellStyle name="Процентный 2 11" xfId="293"/>
    <cellStyle name="Процентный 2 12" xfId="294"/>
    <cellStyle name="Процентный 2 13" xfId="295"/>
    <cellStyle name="Процентный 2 14" xfId="296"/>
    <cellStyle name="Процентный 2 15" xfId="297"/>
    <cellStyle name="Процентный 2 16" xfId="298"/>
    <cellStyle name="Процентный 2 2" xfId="299"/>
    <cellStyle name="Процентный 2 3" xfId="300"/>
    <cellStyle name="Процентный 2 4" xfId="301"/>
    <cellStyle name="Процентный 2 5" xfId="302"/>
    <cellStyle name="Процентный 2 6" xfId="303"/>
    <cellStyle name="Процентный 2 7" xfId="304"/>
    <cellStyle name="Процентный 2 8" xfId="305"/>
    <cellStyle name="Процентный 2 9" xfId="306"/>
    <cellStyle name="Процентный 3" xfId="307"/>
    <cellStyle name="Процентный 4" xfId="308"/>
    <cellStyle name="Процентный 4 2" xfId="309"/>
    <cellStyle name="Связанная ячейка 2" xfId="310"/>
    <cellStyle name="Связанная ячейка 3" xfId="311"/>
    <cellStyle name="Стиль 1" xfId="312"/>
    <cellStyle name="Стиль 1 2" xfId="313"/>
    <cellStyle name="Стиль 1 3" xfId="314"/>
    <cellStyle name="Стиль 1 4" xfId="315"/>
    <cellStyle name="Стиль 1 5" xfId="316"/>
    <cellStyle name="Стиль 1 6" xfId="317"/>
    <cellStyle name="Стиль 1 7" xfId="318"/>
    <cellStyle name="Текст предупреждения 2" xfId="319"/>
    <cellStyle name="Текст предупреждения 3" xfId="320"/>
    <cellStyle name="Тысячи [0]_1.62" xfId="321"/>
    <cellStyle name="Тысячи_1.62" xfId="322"/>
    <cellStyle name="Финансовый 2" xfId="323"/>
    <cellStyle name="Финансовый 2 10" xfId="324"/>
    <cellStyle name="Финансовый 2 11" xfId="325"/>
    <cellStyle name="Финансовый 2 12" xfId="326"/>
    <cellStyle name="Финансовый 2 13" xfId="327"/>
    <cellStyle name="Финансовый 2 14" xfId="328"/>
    <cellStyle name="Финансовый 2 15" xfId="329"/>
    <cellStyle name="Финансовый 2 16" xfId="330"/>
    <cellStyle name="Финансовый 2 17" xfId="331"/>
    <cellStyle name="Финансовый 2 2" xfId="332"/>
    <cellStyle name="Финансовый 2 3" xfId="333"/>
    <cellStyle name="Финансовый 2 4" xfId="334"/>
    <cellStyle name="Финансовый 2 5" xfId="335"/>
    <cellStyle name="Финансовый 2 6" xfId="336"/>
    <cellStyle name="Финансовый 2 7" xfId="337"/>
    <cellStyle name="Финансовый 2 8" xfId="338"/>
    <cellStyle name="Финансовый 2 9" xfId="339"/>
    <cellStyle name="Финансовый 3" xfId="340"/>
    <cellStyle name="Финансовый 3 2" xfId="341"/>
    <cellStyle name="Финансовый 4" xfId="342"/>
    <cellStyle name="Финансовый 4 2" xfId="343"/>
    <cellStyle name="Финансовый 4 3" xfId="344"/>
    <cellStyle name="Финансовый 5" xfId="345"/>
    <cellStyle name="Финансовый 6" xfId="346"/>
    <cellStyle name="Финансовый 7" xfId="347"/>
    <cellStyle name="Хороший 2" xfId="348"/>
    <cellStyle name="Хороший 3" xfId="349"/>
    <cellStyle name="числовой" xfId="350"/>
    <cellStyle name="Ю" xfId="351"/>
    <cellStyle name="Ю-FreeSet_10" xfId="35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3.xml"/><Relationship Id="rId18" Type="http://schemas.openxmlformats.org/officeDocument/2006/relationships/externalLink" Target="externalLinks/externalLink8.xml"/><Relationship Id="rId26" Type="http://schemas.openxmlformats.org/officeDocument/2006/relationships/externalLink" Target="externalLinks/externalLink16.xml"/><Relationship Id="rId39" Type="http://schemas.openxmlformats.org/officeDocument/2006/relationships/externalLink" Target="externalLinks/externalLink29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1.xml"/><Relationship Id="rId34" Type="http://schemas.openxmlformats.org/officeDocument/2006/relationships/externalLink" Target="externalLinks/externalLink24.xml"/><Relationship Id="rId42" Type="http://schemas.openxmlformats.org/officeDocument/2006/relationships/externalLink" Target="externalLinks/externalLink32.xml"/><Relationship Id="rId47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externalLink" Target="externalLinks/externalLink7.xml"/><Relationship Id="rId25" Type="http://schemas.openxmlformats.org/officeDocument/2006/relationships/externalLink" Target="externalLinks/externalLink15.xml"/><Relationship Id="rId33" Type="http://schemas.openxmlformats.org/officeDocument/2006/relationships/externalLink" Target="externalLinks/externalLink23.xml"/><Relationship Id="rId38" Type="http://schemas.openxmlformats.org/officeDocument/2006/relationships/externalLink" Target="externalLinks/externalLink28.xml"/><Relationship Id="rId46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6.xml"/><Relationship Id="rId20" Type="http://schemas.openxmlformats.org/officeDocument/2006/relationships/externalLink" Target="externalLinks/externalLink10.xml"/><Relationship Id="rId29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3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24" Type="http://schemas.openxmlformats.org/officeDocument/2006/relationships/externalLink" Target="externalLinks/externalLink14.xml"/><Relationship Id="rId32" Type="http://schemas.openxmlformats.org/officeDocument/2006/relationships/externalLink" Target="externalLinks/externalLink22.xml"/><Relationship Id="rId37" Type="http://schemas.openxmlformats.org/officeDocument/2006/relationships/externalLink" Target="externalLinks/externalLink27.xml"/><Relationship Id="rId40" Type="http://schemas.openxmlformats.org/officeDocument/2006/relationships/externalLink" Target="externalLinks/externalLink30.xml"/><Relationship Id="rId45" Type="http://schemas.openxmlformats.org/officeDocument/2006/relationships/externalLink" Target="externalLinks/externalLink35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5.xml"/><Relationship Id="rId23" Type="http://schemas.openxmlformats.org/officeDocument/2006/relationships/externalLink" Target="externalLinks/externalLink13.xml"/><Relationship Id="rId28" Type="http://schemas.openxmlformats.org/officeDocument/2006/relationships/externalLink" Target="externalLinks/externalLink18.xml"/><Relationship Id="rId36" Type="http://schemas.openxmlformats.org/officeDocument/2006/relationships/externalLink" Target="externalLinks/externalLink26.xml"/><Relationship Id="rId49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9.xml"/><Relationship Id="rId31" Type="http://schemas.openxmlformats.org/officeDocument/2006/relationships/externalLink" Target="externalLinks/externalLink21.xml"/><Relationship Id="rId44" Type="http://schemas.openxmlformats.org/officeDocument/2006/relationships/externalLink" Target="externalLinks/externalLink3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4.xml"/><Relationship Id="rId22" Type="http://schemas.openxmlformats.org/officeDocument/2006/relationships/externalLink" Target="externalLinks/externalLink12.xml"/><Relationship Id="rId27" Type="http://schemas.openxmlformats.org/officeDocument/2006/relationships/externalLink" Target="externalLinks/externalLink17.xml"/><Relationship Id="rId30" Type="http://schemas.openxmlformats.org/officeDocument/2006/relationships/externalLink" Target="externalLinks/externalLink20.xml"/><Relationship Id="rId35" Type="http://schemas.openxmlformats.org/officeDocument/2006/relationships/externalLink" Target="externalLinks/externalLink25.xml"/><Relationship Id="rId43" Type="http://schemas.openxmlformats.org/officeDocument/2006/relationships/externalLink" Target="externalLinks/externalLink33.xml"/><Relationship Id="rId48" Type="http://schemas.openxmlformats.org/officeDocument/2006/relationships/sharedStrings" Target="sharedStrings.xml"/><Relationship Id="rId8" Type="http://schemas.openxmlformats.org/officeDocument/2006/relationships/worksheet" Target="worksheets/sheet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WORK/S2/VICTOR/&#1042;&#1042;&#1055;/PI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&#1052;&#1086;&#1080;%20&#1076;&#1086;&#1082;&#1091;&#1084;&#1077;&#1085;&#1090;&#1099;/Sergey/&#1055;&#1088;&#1086;&#1075;&#1085;&#1086;&#1079;/&#1056;&#1072;&#1073;&#1086;&#1095;&#1080;&#1077;%20&#1090;&#1072;&#1073;&#1083;&#1080;&#1094;&#1099;/new/zvedena1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riadna\Sum_pok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New_monitoring/Monit_xls/M_2002/M_06_02/Monthly/10_October/1Aug2001/GDP/realgdp/LENA/BGVN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_________________________Plan_ZP\!_&#1055;&#1077;&#1095;&#1072;&#1090;&#1100;\&#1052;&#1058;&#1056;%20&#1074;&#1089;&#1077;%20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Plan\Exchange\_________________________Plan_ZP\!_&#1055;&#1077;&#1095;&#1072;&#1090;&#1100;\&#1052;&#1058;&#1056;%20&#1074;&#1089;&#1077;%20-%205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OCUME~1\VOYTOV~1\LOCALS~1\Temp\Rar$DI00.867\Planning%20System%20Project\consolidation%20hq%20formatted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SUDNIKOVA\Local%20Settings\Temporary%20Internet%20Files\Content.IE5\C5MFSXEF\Subv2006\Rich%20Roz%202006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andreyevskaya\&#1052;&#1086;&#1080;%20&#1076;&#1086;&#1082;&#1091;&#1084;&#1077;&#1085;&#1090;&#1099;\OLGA\&#1056;&#1045;&#1040;&#1051;&#1048;&#1047;&#1040;&#1062;&#1048;&#1071;_2006\2006_REALIZ_&#1058;&#1045;(&#1090;&#1088;&#1072;&#1074;&#1077;&#1085;&#1100;)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S_N_A/1July2001/GDP/realgdp/LENA/BGVN1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\File1\aaaa\2007%20finplan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SINKEV~1\LOCALS~1\Temp\Rar$DI00.781\Dept\FinPlan-Economy\Planning%20System%20Project\consolidation%20hq%20formatted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OCUME~1\VOYTOV~1\LOCALS~1\Temp\Rar$DI00.867\Planning%20System%20Project\consolidation%20hq%20formatted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ept\FinPlan-Economy\Planning%20System%20Project\consolidation%20hq%20formatted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ept\FinPlan-Economy\Planning%20System%20Project\consolidation%20hq%20formatted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likhachov\Local%20Settings\Temporary%20Internet%20Files\Content.IE5\RY4RBH0P\2006_REALIZ_&#1058;&#1045;(&#1083;&#1102;&#1090;&#1080;&#1081;20%25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FinPlan-Economy\Planning%20System%20Project\consolidation%20hq%20formatted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FinPlan-Economy\Planning%20System%20Project\consolidation%20hq%20formatte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OCUME~1\VOYTOV~1\LOCALS~1\Temp\Rar$DI00.867\Planning%20System%20Project\consolidation%20hq%20formatted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ept\Plan\Exchange\!_Plan-2006\VAT%20Sevastop\Dept\Plan\Exchange\_________________________Plan_ZP\!_&#1055;&#1077;&#1095;&#1072;&#1090;&#1100;\&#1052;&#1058;&#1056;%20&#1074;&#1089;&#1077;%2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DP"/>
      <sheetName val="Real GDP &amp; Real IP (u)"/>
      <sheetName val="Real GDP &amp; Real IP (e)"/>
      <sheetName val="GDP_gr"/>
      <sheetName val="Светлые"/>
      <sheetName val="адмін (2)"/>
      <sheetName val="Лист 1"/>
      <sheetName val="Real_GDP_&amp;_Real_IP_(u)"/>
      <sheetName val="Real_GDP_&amp;_Real_IP_(e)"/>
      <sheetName val="9m"/>
      <sheetName val="Лист2"/>
      <sheetName val="ПЛАН ЗАКУПІВЕЛЬ 2018"/>
      <sheetName val="Аркуш2"/>
      <sheetName val="MPPZ"/>
      <sheetName val="адмін_(2)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/>
      <sheetData sheetId="8"/>
      <sheetData sheetId="9" refreshError="1"/>
      <sheetData sheetId="10" refreshError="1"/>
      <sheetData sheetId="11"/>
      <sheetData sheetId="12" refreshError="1"/>
      <sheetData sheetId="13" refreshError="1"/>
      <sheetData sheetId="14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ведена таб"/>
      <sheetName val="попер_роз"/>
      <sheetName val="попер_роз (4)"/>
      <sheetName val="звед_оптим (2)"/>
      <sheetName val="звед_баз(3)_СА"/>
      <sheetName val="звед_опт(3)_ca"/>
      <sheetName val="звед_баз(4)"/>
      <sheetName val="звед_опт(4)"/>
      <sheetName val="МТР Газ України"/>
      <sheetName val="зведена_таб"/>
      <sheetName val="попер_роз_(4)"/>
      <sheetName val="звед_оптим_(2)"/>
      <sheetName val="2002"/>
      <sheetName val="2001"/>
      <sheetName val="Ener "/>
      <sheetName val="МТР_Газ_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  <sheetData sheetId="12"/>
      <sheetData sheetId="13"/>
      <sheetData sheetId="14" refreshError="1"/>
      <sheetData sheetId="15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Inform"/>
      <sheetName val="7  інші витрати"/>
      <sheetName val="попер_роз"/>
      <sheetName val="база  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МТР Газ України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БАЗА  "/>
      <sheetName val="МТР_Газ_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Ini"/>
      <sheetName val="Ëčńň1"/>
      <sheetName val="Sum_pok"/>
      <sheetName val="#REF!"/>
      <sheetName val="Sum_pok.xls"/>
      <sheetName val="січ-лют."/>
      <sheetName val="430 сыч-лютий"/>
      <sheetName val="бер"/>
      <sheetName val="430 бер"/>
      <sheetName val="січ-бер"/>
      <sheetName val="430 сыч-бер"/>
      <sheetName val="попер_роз"/>
      <sheetName val="Inform"/>
      <sheetName val="L4"/>
      <sheetName val="L10"/>
      <sheetName val="KOEF"/>
      <sheetName val="База"/>
      <sheetName val="7  Інші витрати"/>
      <sheetName val="ОСВ МСФЗ"/>
    </sheetNames>
    <definedNames>
      <definedName name="ShowFil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Лист1"/>
      <sheetName val="МТР все 2"/>
      <sheetName val="Inform"/>
      <sheetName val="Правила ДДС"/>
      <sheetName val="_ф3"/>
      <sheetName val="_Ф4"/>
      <sheetName val="_Ф5"/>
      <sheetName val="Ф7_цены"/>
      <sheetName val="Ф8_цены"/>
      <sheetName val="7  інші витрати"/>
      <sheetName val="МТР_Газ_України"/>
      <sheetName val="МТР_все_2"/>
      <sheetName val="база  "/>
      <sheetName val="Links"/>
      <sheetName val="Lead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Inform"/>
      <sheetName val="база  "/>
      <sheetName val="Лист1"/>
      <sheetName val="МТР все - 5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МТР Газ України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7  інші витрати"/>
      <sheetName val="Inform"/>
      <sheetName val="база  "/>
      <sheetName val="МТР_Газ_України"/>
    </sheetNames>
    <sheetDataSet>
      <sheetData sheetId="0"/>
      <sheetData sheetId="1" refreshError="1"/>
      <sheetData sheetId="2" refreshError="1"/>
      <sheetData sheetId="3" refreshError="1"/>
      <sheetData sheetId="4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попер_роз"/>
      <sheetName val="Лист1"/>
      <sheetName val="МТР все 2"/>
      <sheetName val="Inform"/>
      <sheetName val="7  Інші витрати"/>
      <sheetName val="МТР_Газ_України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  <sheetName val="GDP"/>
      <sheetName val="BGVN1"/>
      <sheetName val="Technical"/>
      <sheetName val="БАЗА  "/>
      <sheetName val="МТР Газ України"/>
      <sheetName val="Daten"/>
      <sheetName val="Detail"/>
      <sheetName val="Annual Tables"/>
      <sheetName val="Index"/>
      <sheetName val="Annual Raw Data"/>
      <sheetName val="Quarterly Raw Data"/>
      <sheetName val="Quarterly MacroFlow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7  інші витрати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7  Інші витрати"/>
      <sheetName val="Ф2"/>
      <sheetName val="Inform"/>
      <sheetName val="Ini"/>
      <sheetName val="Setup"/>
      <sheetName val="200"/>
      <sheetName val="1993"/>
      <sheetName val="Ener "/>
      <sheetName val="МТР_Апарат1"/>
      <sheetName val="МТР_Газ_України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7  інші витрати"/>
      <sheetName val="Inform"/>
      <sheetName val="база  "/>
      <sheetName val="gdp"/>
      <sheetName val="МТР_Газ_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7  інші витрати"/>
      <sheetName val="МТР Газ України"/>
      <sheetName val="база  "/>
      <sheetName val="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Лист1"/>
      <sheetName val="МТР все 2"/>
      <sheetName val="попер_роз"/>
      <sheetName val="Inform"/>
      <sheetName val="база  "/>
      <sheetName val="МТР_Газ_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tac"/>
      <sheetName val="DodDot"/>
      <sheetName val="Dod ARK"/>
      <sheetName val="Dod Clavutich"/>
      <sheetName val="Svod 3511060"/>
      <sheetName val="Viluch(1-12)"/>
      <sheetName val="Diti "/>
      <sheetName val="TvPalGaz"/>
      <sheetName val="Ener "/>
      <sheetName val="IncsiPilgi (2)"/>
      <sheetName val="GirZakon"/>
      <sheetName val="Govti Vodi"/>
      <sheetName val="Chor Flot"/>
      <sheetName val="Afganci"/>
      <sheetName val="Shidka Dop"/>
      <sheetName val="Likarna"/>
      <sheetName val="Zoiot Pidkova"/>
      <sheetName val="Granti"/>
      <sheetName val="Granti1"/>
      <sheetName val="Vibori"/>
      <sheetName val="Metro"/>
      <sheetName val="Oper Teatr"/>
      <sheetName val="Makeevka"/>
      <sheetName val="Ctix Lixo IvFrank"/>
      <sheetName val="Groshi xodat za dit"/>
      <sheetName val="Ctix Lixo Zakarp"/>
      <sheetName val="Coc GKG Inv"/>
      <sheetName val="Tuzla"/>
      <sheetName val="Zmiinii"/>
      <sheetName val="Ctandarti"/>
      <sheetName val="CocEkon"/>
      <sheetName val="Ictor Zabudova"/>
      <sheetName val="Ict Zab"/>
      <sheetName val="Ukr Kultura"/>
      <sheetName val="Minoboroni"/>
      <sheetName val="Mic Arcenal"/>
      <sheetName val="Inekcini"/>
      <sheetName val="In"/>
      <sheetName val="diti ciroti -2(minmolod)"/>
      <sheetName val="Korek ocvita"/>
      <sheetName val="Tex Dic Ocvita"/>
      <sheetName val="Troleib"/>
      <sheetName val="Utoc.Zaoshadg"/>
      <sheetName val="Metro Cpec Fond"/>
      <sheetName val="Svitov Bank"/>
      <sheetName val="Shidka Dop Cp Fond"/>
      <sheetName val="Gazoprovodi"/>
      <sheetName val="Troleib Cpec Fond"/>
      <sheetName val="Zaporiggya"/>
      <sheetName val="Kremenchuk"/>
      <sheetName val="Pereviz ditey"/>
      <sheetName val="Kom dorigu"/>
      <sheetName val="Chor Fiot Cpec Fond"/>
      <sheetName val="Zaosch"/>
      <sheetName val="kryvRig"/>
      <sheetName val="OSVITA"/>
      <sheetName val="Tar"/>
      <sheetName val="Nar.instr"/>
      <sheetName val="DDot"/>
      <sheetName val="Dsub"/>
      <sheetName val="МТР Газ України"/>
      <sheetName val="7  інші витрати"/>
      <sheetName val="Inform"/>
      <sheetName val="попер_роз"/>
      <sheetName val="Dod_ARK"/>
      <sheetName val="Dod_Clavutich"/>
      <sheetName val="Svod_3511060"/>
      <sheetName val="Diti_"/>
      <sheetName val="Ener_"/>
      <sheetName val="IncsiPilgi_(2)"/>
      <sheetName val="Govti_Vodi"/>
      <sheetName val="Chor_Flot"/>
      <sheetName val="Shidka_Dop"/>
      <sheetName val="Zoiot_Pidkova"/>
      <sheetName val="Oper_Teatr"/>
      <sheetName val="Ctix_Lixo_IvFrank"/>
      <sheetName val="Groshi_xodat_za_dit"/>
      <sheetName val="Ctix_Lixo_Zakarp"/>
      <sheetName val="Coc_GKG_Inv"/>
      <sheetName val="Ictor_Zabudova"/>
      <sheetName val="Ict_Zab"/>
      <sheetName val="Ukr_Kultura"/>
      <sheetName val="Mic_Arcenal"/>
      <sheetName val="diti_ciroti_-2(minmolod)"/>
      <sheetName val="Korek_ocvita"/>
      <sheetName val="Tex_Dic_Ocvita"/>
      <sheetName val="Utoc_Zaoshadg"/>
      <sheetName val="Metro_Cpec_Fond"/>
      <sheetName val="Svitov_Bank"/>
      <sheetName val="Shidka_Dop_Cp_Fond"/>
      <sheetName val="Troleib_Cpec_Fond"/>
      <sheetName val="Pereviz_ditey"/>
      <sheetName val="Kom_dorigu"/>
      <sheetName val="Chor_Fiot_Cpec_Fond"/>
      <sheetName val="Nar_inst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2">
          <cell r="A2" t="str">
            <v>Обсяг помісячного надходження субвенції з державного бюджету до місцевих бюджетів на надання пільг  та житлових субсидій населенню на оплату електроенергії, природного газу, послуг тепло-, водопостачання і водовідведення, квартирної плати, вивезення побут</v>
          </cell>
        </row>
        <row r="5">
          <cell r="A5" t="str">
            <v>Код бюджету</v>
          </cell>
          <cell r="B5" t="str">
            <v>Назва адміністративно-територіальної одиниці</v>
          </cell>
          <cell r="C5" t="str">
            <v>січень</v>
          </cell>
          <cell r="D5" t="str">
            <v>лютий</v>
          </cell>
          <cell r="E5" t="str">
            <v>березень</v>
          </cell>
          <cell r="F5" t="str">
            <v>квітень</v>
          </cell>
          <cell r="G5" t="str">
            <v>травень</v>
          </cell>
        </row>
        <row r="6">
          <cell r="A6" t="str">
            <v>О1100000000</v>
          </cell>
          <cell r="B6" t="str">
            <v>бюджет Автономної Республіки Крим</v>
          </cell>
          <cell r="C6">
            <v>2463.5419999999999</v>
          </cell>
          <cell r="D6">
            <v>5004.6750000000002</v>
          </cell>
          <cell r="E6">
            <v>4874.01</v>
          </cell>
          <cell r="F6">
            <v>6713.2</v>
          </cell>
          <cell r="G6">
            <v>5483.6</v>
          </cell>
        </row>
        <row r="7">
          <cell r="A7" t="str">
            <v>О2100000000</v>
          </cell>
          <cell r="B7" t="str">
            <v>обласний бюджет Вiнницької області</v>
          </cell>
          <cell r="C7">
            <v>5585.9549999999999</v>
          </cell>
          <cell r="D7">
            <v>5130.4480000000003</v>
          </cell>
          <cell r="E7">
            <v>5614.5339999999997</v>
          </cell>
          <cell r="F7">
            <v>7821.4</v>
          </cell>
          <cell r="G7">
            <v>4676.6000000000004</v>
          </cell>
        </row>
        <row r="8">
          <cell r="A8" t="str">
            <v>О3100000000</v>
          </cell>
          <cell r="B8" t="str">
            <v>обласний бюджет Волинської області</v>
          </cell>
          <cell r="C8">
            <v>3419.413</v>
          </cell>
          <cell r="D8">
            <v>4547.1629999999996</v>
          </cell>
          <cell r="E8">
            <v>4267.8410000000003</v>
          </cell>
          <cell r="F8">
            <v>5180.2</v>
          </cell>
          <cell r="G8">
            <v>3258.4</v>
          </cell>
        </row>
        <row r="9">
          <cell r="A9" t="str">
            <v>О4100000000</v>
          </cell>
          <cell r="B9" t="str">
            <v>обласний бюджет Днiпропетровської області</v>
          </cell>
          <cell r="C9">
            <v>8288.7270000000008</v>
          </cell>
          <cell r="D9">
            <v>20991.351999999999</v>
          </cell>
          <cell r="E9">
            <v>16903.654999999999</v>
          </cell>
          <cell r="F9">
            <v>23535.787</v>
          </cell>
          <cell r="G9">
            <v>12935.2</v>
          </cell>
        </row>
        <row r="10">
          <cell r="A10" t="str">
            <v>О5100000000</v>
          </cell>
          <cell r="B10" t="str">
            <v>обласний бюджет Донецької області</v>
          </cell>
          <cell r="C10">
            <v>11729.522000000001</v>
          </cell>
          <cell r="D10">
            <v>19530.755000000001</v>
          </cell>
          <cell r="E10">
            <v>19355.436000000002</v>
          </cell>
          <cell r="F10">
            <v>26008.7</v>
          </cell>
          <cell r="G10">
            <v>15778.6</v>
          </cell>
        </row>
        <row r="11">
          <cell r="A11" t="str">
            <v>О6100000000</v>
          </cell>
          <cell r="B11" t="str">
            <v>обласний бюджет Житомирської області</v>
          </cell>
          <cell r="C11">
            <v>3202.2750000000001</v>
          </cell>
          <cell r="D11">
            <v>6561.0010000000002</v>
          </cell>
          <cell r="E11">
            <v>5316.2150000000001</v>
          </cell>
          <cell r="F11">
            <v>7407.8</v>
          </cell>
          <cell r="G11">
            <v>4605.7</v>
          </cell>
        </row>
        <row r="12">
          <cell r="A12" t="str">
            <v>О7100000000</v>
          </cell>
          <cell r="B12" t="str">
            <v>обласний бюджет Закарпатської області</v>
          </cell>
          <cell r="C12">
            <v>1513.9649999999999</v>
          </cell>
          <cell r="D12">
            <v>1806.577</v>
          </cell>
          <cell r="E12">
            <v>4712.2439999999997</v>
          </cell>
          <cell r="F12">
            <v>4277.8</v>
          </cell>
          <cell r="G12">
            <v>1586.9</v>
          </cell>
        </row>
        <row r="13">
          <cell r="A13" t="str">
            <v>О8100000000</v>
          </cell>
          <cell r="B13" t="str">
            <v>обласний бюджет Запорiзької області</v>
          </cell>
          <cell r="C13">
            <v>3867.2069999999999</v>
          </cell>
          <cell r="D13">
            <v>7903.7089999999998</v>
          </cell>
          <cell r="E13">
            <v>7399.4160000000002</v>
          </cell>
          <cell r="F13">
            <v>9874.5</v>
          </cell>
          <cell r="G13">
            <v>7155.4</v>
          </cell>
        </row>
        <row r="14">
          <cell r="A14" t="str">
            <v>О9100000000</v>
          </cell>
          <cell r="B14" t="str">
            <v>обласний бюджет Iвано-Франкiвської області</v>
          </cell>
          <cell r="C14">
            <v>3578.223</v>
          </cell>
          <cell r="D14">
            <v>5867.2309999999998</v>
          </cell>
          <cell r="E14">
            <v>6297.893</v>
          </cell>
          <cell r="F14">
            <v>9563.7000000000007</v>
          </cell>
          <cell r="G14">
            <v>3616.2</v>
          </cell>
        </row>
        <row r="15">
          <cell r="A15">
            <v>10100000000</v>
          </cell>
          <cell r="B15" t="str">
            <v>обласний бюджет Київської області</v>
          </cell>
          <cell r="C15">
            <v>10302.385</v>
          </cell>
          <cell r="D15">
            <v>16146.352999999999</v>
          </cell>
          <cell r="E15">
            <v>13833.255999999999</v>
          </cell>
          <cell r="F15">
            <v>18290.400000000001</v>
          </cell>
          <cell r="G15">
            <v>7404.9</v>
          </cell>
        </row>
        <row r="16">
          <cell r="A16">
            <v>11100000000</v>
          </cell>
          <cell r="B16" t="str">
            <v>обласний бюджет Кiровоградської області</v>
          </cell>
          <cell r="C16">
            <v>3580.96</v>
          </cell>
          <cell r="D16">
            <v>4993.7330000000002</v>
          </cell>
          <cell r="E16">
            <v>3976.05</v>
          </cell>
          <cell r="F16">
            <v>7419.8</v>
          </cell>
          <cell r="G16">
            <v>5284.3</v>
          </cell>
        </row>
        <row r="17">
          <cell r="A17">
            <v>12100000000</v>
          </cell>
          <cell r="B17" t="str">
            <v>обласний бюджет Луганської області</v>
          </cell>
          <cell r="C17">
            <v>2843.239</v>
          </cell>
          <cell r="D17">
            <v>8978.6</v>
          </cell>
          <cell r="E17">
            <v>6927.87</v>
          </cell>
          <cell r="F17">
            <v>9087.1</v>
          </cell>
          <cell r="G17">
            <v>6148.4</v>
          </cell>
        </row>
        <row r="18">
          <cell r="A18">
            <v>13100000000</v>
          </cell>
          <cell r="B18" t="str">
            <v>обласний бюджет Львiвської області</v>
          </cell>
          <cell r="C18">
            <v>13665.8</v>
          </cell>
          <cell r="D18">
            <v>12546.388000000001</v>
          </cell>
          <cell r="E18">
            <v>13924.588</v>
          </cell>
          <cell r="F18">
            <v>16320</v>
          </cell>
          <cell r="G18">
            <v>5542.7</v>
          </cell>
        </row>
        <row r="19">
          <cell r="A19">
            <v>14100000000</v>
          </cell>
          <cell r="B19" t="str">
            <v>обласний бюджет Миколаївської області</v>
          </cell>
          <cell r="C19">
            <v>1582.5519999999999</v>
          </cell>
          <cell r="D19">
            <v>4228.6229999999996</v>
          </cell>
          <cell r="E19">
            <v>4112.8190000000004</v>
          </cell>
          <cell r="F19">
            <v>5079.6000000000004</v>
          </cell>
          <cell r="G19">
            <v>4261.3</v>
          </cell>
        </row>
        <row r="20">
          <cell r="A20">
            <v>15100000000</v>
          </cell>
          <cell r="B20" t="str">
            <v>обласний бюджет Одеської області</v>
          </cell>
          <cell r="C20">
            <v>3570.1010000000001</v>
          </cell>
          <cell r="D20">
            <v>8569.5969999999998</v>
          </cell>
          <cell r="E20">
            <v>7127.8249999999998</v>
          </cell>
          <cell r="F20">
            <v>11636.5</v>
          </cell>
          <cell r="G20">
            <v>10163.4</v>
          </cell>
        </row>
        <row r="21">
          <cell r="A21">
            <v>16100000000</v>
          </cell>
          <cell r="B21" t="str">
            <v>обласний бюджет Полтавської області</v>
          </cell>
          <cell r="C21">
            <v>5666.1139999999996</v>
          </cell>
          <cell r="D21">
            <v>6422.4319999999998</v>
          </cell>
          <cell r="E21">
            <v>7489.7539999999999</v>
          </cell>
          <cell r="F21">
            <v>15258.1</v>
          </cell>
          <cell r="G21">
            <v>5827</v>
          </cell>
        </row>
        <row r="22">
          <cell r="A22">
            <v>17100000000</v>
          </cell>
          <cell r="B22" t="str">
            <v>обласний бюджет Рiвненської області</v>
          </cell>
          <cell r="C22">
            <v>1969.902</v>
          </cell>
          <cell r="D22">
            <v>3336.444</v>
          </cell>
          <cell r="E22">
            <v>5380.4470000000001</v>
          </cell>
          <cell r="F22">
            <v>5543.9</v>
          </cell>
          <cell r="G22">
            <v>2982.7</v>
          </cell>
        </row>
        <row r="23">
          <cell r="A23">
            <v>18100000000</v>
          </cell>
          <cell r="B23" t="str">
            <v>обласний бюджет Сумської області</v>
          </cell>
          <cell r="C23">
            <v>4169.5280000000002</v>
          </cell>
          <cell r="D23">
            <v>3622.9929999999999</v>
          </cell>
          <cell r="E23">
            <v>7895.424</v>
          </cell>
          <cell r="F23">
            <v>8377.1</v>
          </cell>
          <cell r="G23">
            <v>4032.7</v>
          </cell>
        </row>
        <row r="24">
          <cell r="A24">
            <v>19100000000</v>
          </cell>
          <cell r="B24" t="str">
            <v>обласний бюджет Тернопiльської області</v>
          </cell>
          <cell r="C24">
            <v>3701.9160000000002</v>
          </cell>
          <cell r="D24">
            <v>4896.8559999999998</v>
          </cell>
          <cell r="E24">
            <v>5147.2650000000003</v>
          </cell>
          <cell r="F24">
            <v>6839.9</v>
          </cell>
          <cell r="G24">
            <v>1830.2</v>
          </cell>
        </row>
        <row r="25">
          <cell r="A25">
            <v>20100000000</v>
          </cell>
          <cell r="B25" t="str">
            <v>обласний бюджет Харкiвської області</v>
          </cell>
          <cell r="C25">
            <v>8386.9330000000009</v>
          </cell>
          <cell r="D25">
            <v>11698.075000000001</v>
          </cell>
          <cell r="E25">
            <v>14592.047</v>
          </cell>
          <cell r="F25">
            <v>27208.2</v>
          </cell>
          <cell r="G25">
            <v>13691.3</v>
          </cell>
        </row>
        <row r="26">
          <cell r="A26">
            <v>21100000000</v>
          </cell>
          <cell r="B26" t="str">
            <v>обласний бюджет Херсонської області</v>
          </cell>
          <cell r="C26">
            <v>2200.9679999999998</v>
          </cell>
          <cell r="D26">
            <v>3252.5390000000002</v>
          </cell>
          <cell r="E26">
            <v>3255.58</v>
          </cell>
          <cell r="F26">
            <v>5299.7</v>
          </cell>
          <cell r="G26">
            <v>3272.2</v>
          </cell>
        </row>
        <row r="27">
          <cell r="A27">
            <v>22100000000</v>
          </cell>
          <cell r="B27" t="str">
            <v>обласний бюджет Хмельницької області</v>
          </cell>
          <cell r="C27">
            <v>4049.5320000000002</v>
          </cell>
          <cell r="D27">
            <v>6627.4</v>
          </cell>
          <cell r="E27">
            <v>4533.01</v>
          </cell>
          <cell r="F27">
            <v>8290.9</v>
          </cell>
          <cell r="G27">
            <v>5960.3</v>
          </cell>
        </row>
        <row r="28">
          <cell r="A28">
            <v>23100000000</v>
          </cell>
          <cell r="B28" t="str">
            <v>обласний бюджет Черкаської області</v>
          </cell>
          <cell r="C28">
            <v>5316.2910000000002</v>
          </cell>
          <cell r="D28">
            <v>6217.3370000000004</v>
          </cell>
          <cell r="E28">
            <v>6195.89</v>
          </cell>
          <cell r="F28">
            <v>10165</v>
          </cell>
          <cell r="G28">
            <v>4770.5</v>
          </cell>
        </row>
        <row r="29">
          <cell r="A29">
            <v>24100000000</v>
          </cell>
          <cell r="B29" t="str">
            <v>обласний бюджет Чернiвецької області</v>
          </cell>
          <cell r="C29">
            <v>1761.75</v>
          </cell>
          <cell r="D29">
            <v>2010.7829999999999</v>
          </cell>
          <cell r="E29">
            <v>1999.8030000000001</v>
          </cell>
          <cell r="F29">
            <v>3410.4</v>
          </cell>
          <cell r="G29">
            <v>2092.5</v>
          </cell>
        </row>
        <row r="30">
          <cell r="A30">
            <v>25100000000</v>
          </cell>
          <cell r="B30" t="str">
            <v>обласний бюджет Чернiгiвецької області</v>
          </cell>
          <cell r="C30">
            <v>4501.0339999999997</v>
          </cell>
          <cell r="D30">
            <v>5828.5460000000003</v>
          </cell>
          <cell r="E30">
            <v>5312.768</v>
          </cell>
          <cell r="F30">
            <v>8541</v>
          </cell>
          <cell r="G30">
            <v>4831.6000000000004</v>
          </cell>
        </row>
        <row r="31">
          <cell r="A31">
            <v>26000000000</v>
          </cell>
          <cell r="B31" t="str">
            <v>м.Київ</v>
          </cell>
          <cell r="C31">
            <v>4478.4290000000001</v>
          </cell>
          <cell r="D31">
            <v>7686.2479999999996</v>
          </cell>
          <cell r="E31">
            <v>8581.6080000000002</v>
          </cell>
          <cell r="F31">
            <v>12592.5</v>
          </cell>
          <cell r="G31">
            <v>10211.1</v>
          </cell>
        </row>
        <row r="32">
          <cell r="A32">
            <v>27000000000</v>
          </cell>
          <cell r="B32" t="str">
            <v>м.Севастополь</v>
          </cell>
          <cell r="C32">
            <v>656.43700000000001</v>
          </cell>
          <cell r="D32">
            <v>1870.8869999999999</v>
          </cell>
          <cell r="E32">
            <v>1073.652</v>
          </cell>
          <cell r="F32">
            <v>1527.6130000000001</v>
          </cell>
          <cell r="G32">
            <v>1254.8</v>
          </cell>
        </row>
        <row r="33">
          <cell r="B33" t="str">
            <v xml:space="preserve">Всього </v>
          </cell>
          <cell r="C33">
            <v>126052.70000000001</v>
          </cell>
          <cell r="D33">
            <v>196276.74499999997</v>
          </cell>
          <cell r="E33">
            <v>196100.90000000005</v>
          </cell>
          <cell r="F33">
            <v>281270.80000000005</v>
          </cell>
          <cell r="G33">
            <v>158658.49999999997</v>
          </cell>
        </row>
        <row r="38">
          <cell r="C38">
            <v>126052.7</v>
          </cell>
          <cell r="D38">
            <v>196276.74499999997</v>
          </cell>
          <cell r="E38">
            <v>196100.9</v>
          </cell>
          <cell r="F38">
            <v>281270.8</v>
          </cell>
          <cell r="G38">
            <v>158658.5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 refreshError="1"/>
      <sheetData sheetId="63" refreshError="1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7  інші витрати"/>
      <sheetName val="Ener "/>
      <sheetName val="Лист1"/>
      <sheetName val="ТРП"/>
      <sheetName val="МТР все 2"/>
      <sheetName val="МТР_Газ_України"/>
      <sheetName val="МТР Апарат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Inform"/>
      <sheetName val="812"/>
      <sheetName val="Ф2"/>
      <sheetName val="Ener_"/>
      <sheetName val="gdp"/>
      <sheetName val="1993"/>
      <sheetName val="Додаток 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  <sheetData sheetId="27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383,40ч"/>
      <sheetName val="383,40т"/>
      <sheetName val="686,00"/>
      <sheetName val="област"/>
      <sheetName val="Сторно"/>
      <sheetName val="Пряма_труба"/>
      <sheetName val="БАЗА   (2)"/>
      <sheetName val="БАЗА   (3)"/>
      <sheetName val="БАЗА   (5)"/>
      <sheetName val="БАЗА   (4)"/>
      <sheetName val="МТР Газ України"/>
      <sheetName val="БАЗА__"/>
      <sheetName val="БАЗА___(2)"/>
      <sheetName val="БАЗА___(3)"/>
      <sheetName val="БАЗА___(5)"/>
      <sheetName val="БАЗА___(4)"/>
      <sheetName val="Ener "/>
      <sheetName val="Припущення"/>
      <sheetName val="МТР_Газ_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  <sheetName val="МТР Газ України"/>
      <sheetName val="Inform"/>
      <sheetName val="7  інші витрати"/>
      <sheetName val="БАЗА  "/>
      <sheetName val="BGVN1"/>
      <sheetName val="д17-1"/>
      <sheetName val="БАЗА__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Правила ДДС"/>
      <sheetName val="7  інші витрати"/>
      <sheetName val="п"/>
      <sheetName val="1993"/>
    </sheetNames>
    <sheetDataSet>
      <sheetData sheetId="0" refreshError="1"/>
      <sheetData sheetId="1" refreshError="1">
        <row r="2">
          <cell r="F2" t="str">
            <v>Компания "Мама"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gdp"/>
      <sheetName val="1993"/>
      <sheetName val="7  Інші витрати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Setup"/>
      <sheetName val="20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Inform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БАЗА  "/>
      <sheetName val="Ener "/>
      <sheetName val="f-20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 refreshError="1"/>
      <sheetData sheetId="60" refreshError="1"/>
      <sheetData sheetId="61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Лист1"/>
      <sheetName val="consolidation hq formatted"/>
      <sheetName val="7  Інші витрати"/>
      <sheetName val="попер_роз"/>
    </sheetNames>
    <sheetDataSet>
      <sheetData sheetId="0" refreshError="1"/>
      <sheetData sheetId="1" refreshError="1">
        <row r="6">
          <cell r="E6" t="str">
            <v>31 декабря 2005 года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МТР Газ України"/>
      <sheetName val="Ener "/>
      <sheetName val="Технич лист"/>
      <sheetName val="банк"/>
      <sheetName val="дез"/>
      <sheetName val="связь"/>
      <sheetName val="компод"/>
      <sheetName val="пож"/>
      <sheetName val="проезд"/>
      <sheetName val="страх"/>
      <sheetName val="gdp"/>
      <sheetName val="до викупа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1)423+424"/>
      <sheetName val="Chart_of_accs"/>
      <sheetName val="МТР Газ України"/>
      <sheetName val="реестр заявок"/>
      <sheetName val="ЗКЛ"/>
      <sheetName val="реестр_заявок"/>
      <sheetName val="Лист1"/>
      <sheetName val="Рабоч"/>
      <sheetName val="7  Інші витрати"/>
      <sheetName val="1993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реестр заявок"/>
      <sheetName val="ЗКЛ"/>
      <sheetName val="реестр_заявок"/>
      <sheetName val="Рабоч"/>
      <sheetName val="11)423+424"/>
      <sheetName val="Chart_of_accs"/>
      <sheetName val="Лист1"/>
      <sheetName val="База"/>
      <sheetName val="база  "/>
      <sheetName val="банк"/>
      <sheetName val="дез"/>
      <sheetName val="связь"/>
      <sheetName val="компод"/>
      <sheetName val="пож"/>
      <sheetName val="проезд"/>
      <sheetName val="страх"/>
      <sheetName val="7  інші витрати"/>
      <sheetName val="МТР Газ України"/>
      <sheetName val="Note2 to do "/>
      <sheetName val="4сд"/>
      <sheetName val="2сд"/>
      <sheetName val="7сд"/>
      <sheetName val="1993"/>
      <sheetName val="Лист2"/>
      <sheetName val="припущення"/>
      <sheetName val="т17мб(шаблон)"/>
      <sheetName val="реестр_заявок1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210"/>
      <sheetName val="241,5"/>
      <sheetName val="област"/>
      <sheetName val="Сторно"/>
      <sheetName val="Пряма_труба"/>
      <sheetName val="БАЗА   (2)"/>
      <sheetName val="БАЗА   (3)"/>
      <sheetName val="БАЗА   (4)"/>
      <sheetName val="БАЗА   (5)"/>
      <sheetName val="БАЗА   (6)"/>
      <sheetName val="БАЗА   (7)"/>
      <sheetName val="БАЗА   (8)"/>
      <sheetName val="БАЗА   (9)"/>
      <sheetName val="БАЗА   (10)"/>
      <sheetName val="БАЗА   (12)"/>
      <sheetName val="БАЗА   (11)"/>
      <sheetName val="БАЗА   (13)"/>
      <sheetName val="БАЗА   (14)"/>
      <sheetName val="Inform"/>
      <sheetName val="БАЗА__"/>
      <sheetName val="БАЗА___(2)"/>
      <sheetName val="БАЗА___(3)"/>
      <sheetName val="БАЗА___(4)"/>
      <sheetName val="БАЗА___(5)"/>
      <sheetName val="БАЗА___(6)"/>
      <sheetName val="БАЗА___(7)"/>
      <sheetName val="БАЗА___(8)"/>
      <sheetName val="БАЗА___(9)"/>
      <sheetName val="БАЗА___(10)"/>
      <sheetName val="БАЗА___(12)"/>
      <sheetName val="БАЗА___(11)"/>
      <sheetName val="БАЗА___(13)"/>
      <sheetName val="БАЗА___(14)"/>
      <sheetName val="параметри"/>
      <sheetName val="Припущенн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1993"/>
      <sheetName val="gdp"/>
      <sheetName val="Inform"/>
      <sheetName val="7  інші витрати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1993"/>
      <sheetName val="7  інші витрати"/>
      <sheetName val="11)423+424"/>
      <sheetName val="Chart_of_accs"/>
      <sheetName val="реестр заявок"/>
      <sheetName val="ЗКЛ"/>
      <sheetName val="реестр_заявок"/>
      <sheetName val="Лист1"/>
      <sheetName val="Рабоч"/>
      <sheetName val="БАЗА  "/>
      <sheetName val="до викупа"/>
      <sheetName val="Note2 to do "/>
      <sheetName val="4сд"/>
      <sheetName val="2сд"/>
      <sheetName val="7сд"/>
      <sheetName val="Лист2"/>
      <sheetName val="припущення"/>
      <sheetName val="МТР_Газ_України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Лист2"/>
      <sheetName val="1993"/>
      <sheetName val="gdp"/>
      <sheetName val="7  інші витрати"/>
      <sheetName val="Ener "/>
    </sheetNames>
    <sheetDataSet>
      <sheetData sheetId="0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 refreshError="1"/>
      <sheetData sheetId="28"/>
      <sheetData sheetId="29" refreshError="1"/>
      <sheetData sheetId="30" refreshError="1"/>
      <sheetData sheetId="3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_Структура по елементах"/>
      <sheetName val="Д3"/>
      <sheetName val="МТР Газ України"/>
      <sheetName val="рік"/>
      <sheetName val="1993"/>
      <sheetName val="7  інші витрати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МТР Газ України"/>
      <sheetName val="gdp"/>
      <sheetName val="7  інші витрати"/>
      <sheetName val="1993"/>
    </sheetNames>
    <sheetDataSet>
      <sheetData sheetId="0"/>
      <sheetData sheetId="1"/>
      <sheetData sheetId="2" refreshError="1"/>
      <sheetData sheetId="3" refreshError="1"/>
      <sheetData sheetId="4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Inform"/>
      <sheetName val="1993"/>
      <sheetName val="7  інші витрати"/>
      <sheetName val="Current"/>
      <sheetName val="Лист1"/>
      <sheetName val="МТР все 2"/>
      <sheetName val="МТР Апарат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TB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Ener "/>
      <sheetName val="МТР_Газ_України"/>
      <sheetName val="МТР_Апарат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1_Структура по елементах"/>
      <sheetName val="Тит стор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2:I327"/>
  <sheetViews>
    <sheetView view="pageBreakPreview" zoomScale="50" zoomScaleNormal="50" zoomScaleSheetLayoutView="50" workbookViewId="0">
      <selection activeCell="W77" sqref="W77"/>
    </sheetView>
  </sheetViews>
  <sheetFormatPr defaultRowHeight="18.75"/>
  <cols>
    <col min="1" max="1" width="99.7109375" style="152" customWidth="1"/>
    <col min="2" max="2" width="14.85546875" style="153" customWidth="1"/>
    <col min="3" max="7" width="22.42578125" style="153" customWidth="1"/>
    <col min="8" max="8" width="26.42578125" style="153" customWidth="1"/>
    <col min="9" max="9" width="31.28515625" style="153" customWidth="1"/>
    <col min="10" max="16384" width="9.140625" style="152"/>
  </cols>
  <sheetData>
    <row r="2" spans="1:9" ht="39.75" customHeight="1">
      <c r="A2" s="352" t="s">
        <v>88</v>
      </c>
      <c r="B2" s="352"/>
      <c r="C2" s="352"/>
      <c r="D2" s="352"/>
      <c r="E2" s="352"/>
      <c r="F2" s="352"/>
      <c r="G2" s="352"/>
      <c r="H2" s="352"/>
      <c r="I2" s="352"/>
    </row>
    <row r="3" spans="1:9" ht="39.75" customHeight="1">
      <c r="A3" s="352" t="s">
        <v>270</v>
      </c>
      <c r="B3" s="352"/>
      <c r="C3" s="352"/>
      <c r="D3" s="352"/>
      <c r="E3" s="352"/>
      <c r="F3" s="352"/>
      <c r="G3" s="352"/>
      <c r="H3" s="352"/>
      <c r="I3" s="352"/>
    </row>
    <row r="4" spans="1:9" ht="45.75" customHeight="1">
      <c r="C4" s="352" t="s">
        <v>300</v>
      </c>
      <c r="D4" s="352"/>
      <c r="E4" s="352"/>
    </row>
    <row r="5" spans="1:9" ht="29.25" customHeight="1">
      <c r="I5" s="154" t="s">
        <v>170</v>
      </c>
    </row>
    <row r="6" spans="1:9" ht="37.5" customHeight="1">
      <c r="A6" s="357" t="s">
        <v>54</v>
      </c>
      <c r="B6" s="357"/>
      <c r="C6" s="357"/>
      <c r="D6" s="357"/>
      <c r="E6" s="357"/>
      <c r="F6" s="357"/>
      <c r="G6" s="357"/>
      <c r="H6" s="357"/>
      <c r="I6" s="357"/>
    </row>
    <row r="7" spans="1:9" ht="22.5" customHeight="1">
      <c r="A7" s="155"/>
      <c r="B7" s="156"/>
      <c r="C7" s="156"/>
      <c r="D7" s="156"/>
      <c r="E7" s="156"/>
      <c r="F7" s="156"/>
      <c r="G7" s="156"/>
      <c r="H7" s="156" t="s">
        <v>233</v>
      </c>
      <c r="I7" s="156"/>
    </row>
    <row r="8" spans="1:9" ht="55.5" customHeight="1">
      <c r="A8" s="359" t="s">
        <v>101</v>
      </c>
      <c r="B8" s="358" t="s">
        <v>7</v>
      </c>
      <c r="C8" s="358" t="s">
        <v>139</v>
      </c>
      <c r="D8" s="358"/>
      <c r="E8" s="359" t="s">
        <v>301</v>
      </c>
      <c r="F8" s="359"/>
      <c r="G8" s="359"/>
      <c r="H8" s="359"/>
      <c r="I8" s="359"/>
    </row>
    <row r="9" spans="1:9" ht="108" customHeight="1">
      <c r="A9" s="359"/>
      <c r="B9" s="358"/>
      <c r="C9" s="196" t="s">
        <v>278</v>
      </c>
      <c r="D9" s="196" t="s">
        <v>300</v>
      </c>
      <c r="E9" s="196" t="s">
        <v>95</v>
      </c>
      <c r="F9" s="196" t="s">
        <v>91</v>
      </c>
      <c r="G9" s="157" t="s">
        <v>98</v>
      </c>
      <c r="H9" s="157" t="s">
        <v>181</v>
      </c>
      <c r="I9" s="196" t="s">
        <v>97</v>
      </c>
    </row>
    <row r="10" spans="1:9" ht="42.75" customHeight="1">
      <c r="A10" s="197">
        <v>1</v>
      </c>
      <c r="B10" s="196">
        <v>2</v>
      </c>
      <c r="C10" s="197">
        <v>3</v>
      </c>
      <c r="D10" s="196">
        <v>4</v>
      </c>
      <c r="E10" s="197">
        <v>5</v>
      </c>
      <c r="F10" s="196">
        <v>6</v>
      </c>
      <c r="G10" s="197">
        <v>7</v>
      </c>
      <c r="H10" s="196">
        <v>8</v>
      </c>
      <c r="I10" s="197">
        <v>9</v>
      </c>
    </row>
    <row r="11" spans="1:9" s="158" customFormat="1" ht="39.75" customHeight="1">
      <c r="A11" s="360" t="s">
        <v>96</v>
      </c>
      <c r="B11" s="360"/>
      <c r="C11" s="360"/>
      <c r="D11" s="360"/>
      <c r="E11" s="360"/>
      <c r="F11" s="360"/>
      <c r="G11" s="360"/>
      <c r="H11" s="360"/>
      <c r="I11" s="360"/>
    </row>
    <row r="12" spans="1:9" s="158" customFormat="1" ht="45" customHeight="1">
      <c r="A12" s="206" t="s">
        <v>79</v>
      </c>
      <c r="B12" s="207">
        <v>1000</v>
      </c>
      <c r="C12" s="188">
        <v>9729</v>
      </c>
      <c r="D12" s="188">
        <v>10125</v>
      </c>
      <c r="E12" s="188">
        <v>10443</v>
      </c>
      <c r="F12" s="188">
        <v>10125</v>
      </c>
      <c r="G12" s="188">
        <f>F12-E12</f>
        <v>-318</v>
      </c>
      <c r="H12" s="208">
        <f>(F12/E12)*100</f>
        <v>96.954898017810976</v>
      </c>
      <c r="I12" s="209"/>
    </row>
    <row r="13" spans="1:9" s="158" customFormat="1" ht="45" customHeight="1">
      <c r="A13" s="206" t="s">
        <v>75</v>
      </c>
      <c r="B13" s="207">
        <v>1010</v>
      </c>
      <c r="C13" s="188">
        <f>SUM(C14:C21)</f>
        <v>-9541</v>
      </c>
      <c r="D13" s="188">
        <f>SUM(D14:D21)</f>
        <v>-10239</v>
      </c>
      <c r="E13" s="188">
        <f>SUM(E14:E21)</f>
        <v>-9951</v>
      </c>
      <c r="F13" s="188">
        <f>SUM(F14:F21)</f>
        <v>-10239</v>
      </c>
      <c r="G13" s="188">
        <f>F13-E13</f>
        <v>-288</v>
      </c>
      <c r="H13" s="208">
        <f t="shared" ref="H13:H74" si="0">(F13/E13)*100</f>
        <v>102.89418148929757</v>
      </c>
      <c r="I13" s="209"/>
    </row>
    <row r="14" spans="1:9" s="158" customFormat="1" ht="45" customHeight="1">
      <c r="A14" s="210" t="s">
        <v>154</v>
      </c>
      <c r="B14" s="211">
        <v>1011</v>
      </c>
      <c r="C14" s="162">
        <v>-1252</v>
      </c>
      <c r="D14" s="162">
        <v>-1237</v>
      </c>
      <c r="E14" s="319">
        <v>-1400</v>
      </c>
      <c r="F14" s="162">
        <v>-1237</v>
      </c>
      <c r="G14" s="162">
        <f t="shared" ref="G14:G62" si="1">F14-E14</f>
        <v>163</v>
      </c>
      <c r="H14" s="212">
        <f t="shared" si="0"/>
        <v>88.357142857142861</v>
      </c>
      <c r="I14" s="213"/>
    </row>
    <row r="15" spans="1:9" s="158" customFormat="1" ht="36" customHeight="1">
      <c r="A15" s="210" t="s">
        <v>155</v>
      </c>
      <c r="B15" s="211">
        <v>1012</v>
      </c>
      <c r="C15" s="162">
        <v>-507</v>
      </c>
      <c r="D15" s="162">
        <v>-590</v>
      </c>
      <c r="E15" s="319">
        <v>-700</v>
      </c>
      <c r="F15" s="162">
        <v>-590</v>
      </c>
      <c r="G15" s="162">
        <f t="shared" si="1"/>
        <v>110</v>
      </c>
      <c r="H15" s="212">
        <f t="shared" si="0"/>
        <v>84.285714285714292</v>
      </c>
      <c r="I15" s="213"/>
    </row>
    <row r="16" spans="1:9" s="158" customFormat="1" ht="39" customHeight="1">
      <c r="A16" s="210" t="s">
        <v>156</v>
      </c>
      <c r="B16" s="211">
        <v>1013</v>
      </c>
      <c r="C16" s="162">
        <v>-444</v>
      </c>
      <c r="D16" s="162">
        <v>-658</v>
      </c>
      <c r="E16" s="319">
        <v>-580</v>
      </c>
      <c r="F16" s="162">
        <v>-658</v>
      </c>
      <c r="G16" s="162">
        <f t="shared" si="1"/>
        <v>-78</v>
      </c>
      <c r="H16" s="212">
        <f t="shared" si="0"/>
        <v>113.44827586206895</v>
      </c>
      <c r="I16" s="213"/>
    </row>
    <row r="17" spans="1:9" s="158" customFormat="1" ht="39" customHeight="1">
      <c r="A17" s="210" t="s">
        <v>4</v>
      </c>
      <c r="B17" s="211">
        <v>1014</v>
      </c>
      <c r="C17" s="162">
        <v>-5087</v>
      </c>
      <c r="D17" s="162">
        <v>-5561</v>
      </c>
      <c r="E17" s="319">
        <v>-5060</v>
      </c>
      <c r="F17" s="162">
        <v>-5561</v>
      </c>
      <c r="G17" s="162">
        <f t="shared" si="1"/>
        <v>-501</v>
      </c>
      <c r="H17" s="212">
        <f t="shared" si="0"/>
        <v>109.90118577075098</v>
      </c>
      <c r="I17" s="213"/>
    </row>
    <row r="18" spans="1:9" s="158" customFormat="1" ht="37.5" customHeight="1">
      <c r="A18" s="210" t="s">
        <v>5</v>
      </c>
      <c r="B18" s="211">
        <v>1015</v>
      </c>
      <c r="C18" s="162">
        <v>-1031</v>
      </c>
      <c r="D18" s="162">
        <v>-1126</v>
      </c>
      <c r="E18" s="319">
        <v>-1052</v>
      </c>
      <c r="F18" s="162">
        <v>-1126</v>
      </c>
      <c r="G18" s="162">
        <f t="shared" si="1"/>
        <v>-74</v>
      </c>
      <c r="H18" s="212">
        <f t="shared" si="0"/>
        <v>107.0342205323194</v>
      </c>
      <c r="I18" s="213"/>
    </row>
    <row r="19" spans="1:9" s="159" customFormat="1" ht="65.25" customHeight="1">
      <c r="A19" s="210" t="s">
        <v>157</v>
      </c>
      <c r="B19" s="196">
        <v>1016</v>
      </c>
      <c r="C19" s="162">
        <v>-203</v>
      </c>
      <c r="D19" s="162">
        <v>-137</v>
      </c>
      <c r="E19" s="319">
        <v>-170</v>
      </c>
      <c r="F19" s="162">
        <v>-137</v>
      </c>
      <c r="G19" s="162">
        <f t="shared" si="1"/>
        <v>33</v>
      </c>
      <c r="H19" s="212">
        <f t="shared" si="0"/>
        <v>80.588235294117652</v>
      </c>
      <c r="I19" s="210"/>
    </row>
    <row r="20" spans="1:9" s="159" customFormat="1" ht="36.75" customHeight="1">
      <c r="A20" s="210" t="s">
        <v>158</v>
      </c>
      <c r="B20" s="196">
        <v>1017</v>
      </c>
      <c r="C20" s="162">
        <v>-535</v>
      </c>
      <c r="D20" s="162">
        <v>-593</v>
      </c>
      <c r="E20" s="319">
        <v>-545</v>
      </c>
      <c r="F20" s="162">
        <v>-593</v>
      </c>
      <c r="G20" s="162">
        <f t="shared" si="1"/>
        <v>-48</v>
      </c>
      <c r="H20" s="212">
        <f t="shared" si="0"/>
        <v>108.80733944954129</v>
      </c>
      <c r="I20" s="210"/>
    </row>
    <row r="21" spans="1:9" s="158" customFormat="1" ht="40.5" customHeight="1">
      <c r="A21" s="210" t="s">
        <v>159</v>
      </c>
      <c r="B21" s="211">
        <v>1018</v>
      </c>
      <c r="C21" s="162">
        <v>-482</v>
      </c>
      <c r="D21" s="162">
        <v>-337</v>
      </c>
      <c r="E21" s="319">
        <v>-444</v>
      </c>
      <c r="F21" s="162">
        <v>-337</v>
      </c>
      <c r="G21" s="162">
        <f t="shared" si="1"/>
        <v>107</v>
      </c>
      <c r="H21" s="212">
        <f t="shared" si="0"/>
        <v>75.900900900900908</v>
      </c>
      <c r="I21" s="213"/>
    </row>
    <row r="22" spans="1:9" s="158" customFormat="1" ht="31.5" customHeight="1">
      <c r="A22" s="206" t="s">
        <v>10</v>
      </c>
      <c r="B22" s="207">
        <v>1020</v>
      </c>
      <c r="C22" s="188">
        <f>SUM(C12,C13)</f>
        <v>188</v>
      </c>
      <c r="D22" s="188">
        <f>SUM(D12,D13)</f>
        <v>-114</v>
      </c>
      <c r="E22" s="188">
        <f>SUM(E12,E13)</f>
        <v>492</v>
      </c>
      <c r="F22" s="188">
        <f>SUM(F12,F13)</f>
        <v>-114</v>
      </c>
      <c r="G22" s="188">
        <f t="shared" si="1"/>
        <v>-606</v>
      </c>
      <c r="H22" s="208">
        <f t="shared" si="0"/>
        <v>-23.170731707317074</v>
      </c>
      <c r="I22" s="209"/>
    </row>
    <row r="23" spans="1:9" s="158" customFormat="1" ht="37.5" customHeight="1">
      <c r="A23" s="206" t="s">
        <v>85</v>
      </c>
      <c r="B23" s="207">
        <v>1030</v>
      </c>
      <c r="C23" s="188">
        <f>SUM(C24:C41,C43)</f>
        <v>-1317</v>
      </c>
      <c r="D23" s="188">
        <f>SUM(D24:D41,D43)</f>
        <v>-1300</v>
      </c>
      <c r="E23" s="188">
        <f>SUM(E24:E41,E43)</f>
        <v>-1381</v>
      </c>
      <c r="F23" s="188">
        <f>SUM(F24:F41,F43)</f>
        <v>-1300</v>
      </c>
      <c r="G23" s="188">
        <f t="shared" si="1"/>
        <v>81</v>
      </c>
      <c r="H23" s="208">
        <f t="shared" si="0"/>
        <v>94.134685010861702</v>
      </c>
      <c r="I23" s="209"/>
    </row>
    <row r="24" spans="1:9" s="158" customFormat="1" ht="42" customHeight="1">
      <c r="A24" s="210" t="s">
        <v>58</v>
      </c>
      <c r="B24" s="211">
        <v>1031</v>
      </c>
      <c r="C24" s="162" t="s">
        <v>119</v>
      </c>
      <c r="D24" s="162" t="s">
        <v>119</v>
      </c>
      <c r="E24" s="320" t="s">
        <v>119</v>
      </c>
      <c r="F24" s="162" t="s">
        <v>119</v>
      </c>
      <c r="G24" s="214" t="e">
        <f t="shared" si="1"/>
        <v>#VALUE!</v>
      </c>
      <c r="H24" s="215" t="e">
        <f t="shared" si="0"/>
        <v>#VALUE!</v>
      </c>
      <c r="I24" s="213"/>
    </row>
    <row r="25" spans="1:9" s="158" customFormat="1" ht="42" customHeight="1">
      <c r="A25" s="210" t="s">
        <v>80</v>
      </c>
      <c r="B25" s="211">
        <v>1032</v>
      </c>
      <c r="C25" s="162">
        <v>-30</v>
      </c>
      <c r="D25" s="162" t="s">
        <v>119</v>
      </c>
      <c r="E25" s="320" t="s">
        <v>119</v>
      </c>
      <c r="F25" s="162" t="s">
        <v>119</v>
      </c>
      <c r="G25" s="214" t="e">
        <f t="shared" si="1"/>
        <v>#VALUE!</v>
      </c>
      <c r="H25" s="215" t="e">
        <f t="shared" si="0"/>
        <v>#VALUE!</v>
      </c>
      <c r="I25" s="213"/>
    </row>
    <row r="26" spans="1:9" s="158" customFormat="1" ht="43.5" customHeight="1">
      <c r="A26" s="210" t="s">
        <v>9</v>
      </c>
      <c r="B26" s="211">
        <v>1033</v>
      </c>
      <c r="C26" s="162" t="s">
        <v>119</v>
      </c>
      <c r="D26" s="162" t="s">
        <v>119</v>
      </c>
      <c r="E26" s="320" t="s">
        <v>119</v>
      </c>
      <c r="F26" s="162" t="s">
        <v>119</v>
      </c>
      <c r="G26" s="214" t="e">
        <f t="shared" si="1"/>
        <v>#VALUE!</v>
      </c>
      <c r="H26" s="215" t="e">
        <f t="shared" si="0"/>
        <v>#VALUE!</v>
      </c>
      <c r="I26" s="213"/>
    </row>
    <row r="27" spans="1:9" s="158" customFormat="1" ht="42" customHeight="1">
      <c r="A27" s="210" t="s">
        <v>17</v>
      </c>
      <c r="B27" s="211">
        <v>1034</v>
      </c>
      <c r="C27" s="162" t="s">
        <v>119</v>
      </c>
      <c r="D27" s="162" t="s">
        <v>119</v>
      </c>
      <c r="E27" s="320" t="s">
        <v>119</v>
      </c>
      <c r="F27" s="162" t="s">
        <v>119</v>
      </c>
      <c r="G27" s="214" t="e">
        <f t="shared" si="1"/>
        <v>#VALUE!</v>
      </c>
      <c r="H27" s="215" t="e">
        <f t="shared" si="0"/>
        <v>#VALUE!</v>
      </c>
      <c r="I27" s="213"/>
    </row>
    <row r="28" spans="1:9" s="158" customFormat="1" ht="39" customHeight="1">
      <c r="A28" s="210" t="s">
        <v>18</v>
      </c>
      <c r="B28" s="211">
        <v>1035</v>
      </c>
      <c r="C28" s="162">
        <v>-21</v>
      </c>
      <c r="D28" s="162">
        <v>-36</v>
      </c>
      <c r="E28" s="320">
        <v>-20</v>
      </c>
      <c r="F28" s="162">
        <v>-36</v>
      </c>
      <c r="G28" s="162">
        <f t="shared" si="1"/>
        <v>-16</v>
      </c>
      <c r="H28" s="212">
        <f t="shared" si="0"/>
        <v>180</v>
      </c>
      <c r="I28" s="213"/>
    </row>
    <row r="29" spans="1:9" s="158" customFormat="1" ht="39" customHeight="1">
      <c r="A29" s="210" t="s">
        <v>19</v>
      </c>
      <c r="B29" s="211">
        <v>1036</v>
      </c>
      <c r="C29" s="162">
        <v>-894</v>
      </c>
      <c r="D29" s="162">
        <v>-816</v>
      </c>
      <c r="E29" s="320">
        <v>-950</v>
      </c>
      <c r="F29" s="162">
        <v>-816</v>
      </c>
      <c r="G29" s="162">
        <f t="shared" si="1"/>
        <v>134</v>
      </c>
      <c r="H29" s="212">
        <f t="shared" si="0"/>
        <v>85.894736842105274</v>
      </c>
      <c r="I29" s="213"/>
    </row>
    <row r="30" spans="1:9" s="158" customFormat="1" ht="40.5" customHeight="1">
      <c r="A30" s="210" t="s">
        <v>20</v>
      </c>
      <c r="B30" s="211">
        <v>1037</v>
      </c>
      <c r="C30" s="162">
        <v>-166</v>
      </c>
      <c r="D30" s="162">
        <v>-169</v>
      </c>
      <c r="E30" s="320">
        <v>-198</v>
      </c>
      <c r="F30" s="162">
        <v>-169</v>
      </c>
      <c r="G30" s="162">
        <f t="shared" si="1"/>
        <v>29</v>
      </c>
      <c r="H30" s="212">
        <f t="shared" si="0"/>
        <v>85.353535353535349</v>
      </c>
      <c r="I30" s="213"/>
    </row>
    <row r="31" spans="1:9" s="158" customFormat="1" ht="51.75" customHeight="1">
      <c r="A31" s="210" t="s">
        <v>21</v>
      </c>
      <c r="B31" s="211">
        <v>1038</v>
      </c>
      <c r="C31" s="162">
        <v>-24</v>
      </c>
      <c r="D31" s="162">
        <v>-24</v>
      </c>
      <c r="E31" s="320">
        <v>-25</v>
      </c>
      <c r="F31" s="162">
        <v>-24</v>
      </c>
      <c r="G31" s="162">
        <f t="shared" si="1"/>
        <v>1</v>
      </c>
      <c r="H31" s="212">
        <f t="shared" si="0"/>
        <v>96</v>
      </c>
      <c r="I31" s="213"/>
    </row>
    <row r="32" spans="1:9" s="159" customFormat="1" ht="54" customHeight="1">
      <c r="A32" s="210" t="s">
        <v>22</v>
      </c>
      <c r="B32" s="211">
        <v>1039</v>
      </c>
      <c r="C32" s="162" t="s">
        <v>119</v>
      </c>
      <c r="D32" s="162" t="s">
        <v>119</v>
      </c>
      <c r="E32" s="320" t="s">
        <v>119</v>
      </c>
      <c r="F32" s="162" t="s">
        <v>119</v>
      </c>
      <c r="G32" s="214" t="e">
        <f t="shared" si="1"/>
        <v>#VALUE!</v>
      </c>
      <c r="H32" s="215" t="e">
        <f t="shared" si="0"/>
        <v>#VALUE!</v>
      </c>
      <c r="I32" s="213"/>
    </row>
    <row r="33" spans="1:9" s="158" customFormat="1" ht="37.5" customHeight="1">
      <c r="A33" s="210" t="s">
        <v>23</v>
      </c>
      <c r="B33" s="211">
        <v>1040</v>
      </c>
      <c r="C33" s="162">
        <v>-1</v>
      </c>
      <c r="D33" s="320" t="s">
        <v>119</v>
      </c>
      <c r="E33" s="320" t="s">
        <v>119</v>
      </c>
      <c r="F33" s="320" t="s">
        <v>119</v>
      </c>
      <c r="G33" s="214" t="e">
        <f t="shared" si="1"/>
        <v>#VALUE!</v>
      </c>
      <c r="H33" s="215" t="e">
        <f t="shared" si="0"/>
        <v>#VALUE!</v>
      </c>
      <c r="I33" s="213"/>
    </row>
    <row r="34" spans="1:9" s="158" customFormat="1" ht="36" customHeight="1">
      <c r="A34" s="210" t="s">
        <v>24</v>
      </c>
      <c r="B34" s="211">
        <v>1041</v>
      </c>
      <c r="C34" s="162">
        <v>-1</v>
      </c>
      <c r="D34" s="320" t="s">
        <v>119</v>
      </c>
      <c r="E34" s="320" t="s">
        <v>119</v>
      </c>
      <c r="F34" s="320" t="s">
        <v>119</v>
      </c>
      <c r="G34" s="214" t="e">
        <f t="shared" si="1"/>
        <v>#VALUE!</v>
      </c>
      <c r="H34" s="215" t="e">
        <f t="shared" si="0"/>
        <v>#VALUE!</v>
      </c>
      <c r="I34" s="213"/>
    </row>
    <row r="35" spans="1:9" s="158" customFormat="1" ht="36" customHeight="1">
      <c r="A35" s="210" t="s">
        <v>25</v>
      </c>
      <c r="B35" s="211">
        <v>1042</v>
      </c>
      <c r="C35" s="162">
        <v>-13</v>
      </c>
      <c r="D35" s="162">
        <v>-8</v>
      </c>
      <c r="E35" s="320">
        <v>-15</v>
      </c>
      <c r="F35" s="162">
        <v>-8</v>
      </c>
      <c r="G35" s="162">
        <f t="shared" si="1"/>
        <v>7</v>
      </c>
      <c r="H35" s="212">
        <f t="shared" si="0"/>
        <v>53.333333333333336</v>
      </c>
      <c r="I35" s="213"/>
    </row>
    <row r="36" spans="1:9" s="158" customFormat="1" ht="36" customHeight="1">
      <c r="A36" s="210" t="s">
        <v>40</v>
      </c>
      <c r="B36" s="211">
        <v>1043</v>
      </c>
      <c r="C36" s="162">
        <v>-3</v>
      </c>
      <c r="D36" s="162">
        <v>-4</v>
      </c>
      <c r="E36" s="320">
        <v>-15</v>
      </c>
      <c r="F36" s="162">
        <v>-4</v>
      </c>
      <c r="G36" s="348">
        <f t="shared" si="1"/>
        <v>11</v>
      </c>
      <c r="H36" s="349">
        <f t="shared" si="0"/>
        <v>26.666666666666668</v>
      </c>
      <c r="I36" s="213"/>
    </row>
    <row r="37" spans="1:9" s="158" customFormat="1" ht="36" customHeight="1">
      <c r="A37" s="210" t="s">
        <v>26</v>
      </c>
      <c r="B37" s="211">
        <v>1044</v>
      </c>
      <c r="C37" s="162" t="s">
        <v>119</v>
      </c>
      <c r="D37" s="162">
        <v>-22</v>
      </c>
      <c r="E37" s="320" t="s">
        <v>119</v>
      </c>
      <c r="F37" s="162">
        <v>-22</v>
      </c>
      <c r="G37" s="214" t="e">
        <f t="shared" si="1"/>
        <v>#VALUE!</v>
      </c>
      <c r="H37" s="215" t="e">
        <f t="shared" si="0"/>
        <v>#VALUE!</v>
      </c>
      <c r="I37" s="213"/>
    </row>
    <row r="38" spans="1:9" s="158" customFormat="1" ht="36" customHeight="1">
      <c r="A38" s="210" t="s">
        <v>27</v>
      </c>
      <c r="B38" s="211">
        <v>1045</v>
      </c>
      <c r="C38" s="162" t="s">
        <v>119</v>
      </c>
      <c r="D38" s="162" t="s">
        <v>119</v>
      </c>
      <c r="E38" s="320" t="s">
        <v>119</v>
      </c>
      <c r="F38" s="162" t="s">
        <v>119</v>
      </c>
      <c r="G38" s="214" t="e">
        <f t="shared" si="1"/>
        <v>#VALUE!</v>
      </c>
      <c r="H38" s="215" t="e">
        <f t="shared" si="0"/>
        <v>#VALUE!</v>
      </c>
      <c r="I38" s="213"/>
    </row>
    <row r="39" spans="1:9" s="158" customFormat="1" ht="42" customHeight="1">
      <c r="A39" s="210" t="s">
        <v>28</v>
      </c>
      <c r="B39" s="211">
        <v>1046</v>
      </c>
      <c r="C39" s="162" t="s">
        <v>119</v>
      </c>
      <c r="D39" s="162" t="s">
        <v>119</v>
      </c>
      <c r="E39" s="320" t="s">
        <v>119</v>
      </c>
      <c r="F39" s="162" t="s">
        <v>119</v>
      </c>
      <c r="G39" s="214" t="e">
        <f t="shared" si="1"/>
        <v>#VALUE!</v>
      </c>
      <c r="H39" s="215" t="e">
        <f t="shared" si="0"/>
        <v>#VALUE!</v>
      </c>
      <c r="I39" s="213"/>
    </row>
    <row r="40" spans="1:9" s="158" customFormat="1" ht="40.5" customHeight="1">
      <c r="A40" s="210" t="s">
        <v>29</v>
      </c>
      <c r="B40" s="211">
        <v>1047</v>
      </c>
      <c r="C40" s="162" t="s">
        <v>119</v>
      </c>
      <c r="D40" s="162" t="s">
        <v>119</v>
      </c>
      <c r="E40" s="320">
        <v>-5</v>
      </c>
      <c r="F40" s="162" t="s">
        <v>119</v>
      </c>
      <c r="G40" s="214" t="e">
        <f t="shared" si="1"/>
        <v>#VALUE!</v>
      </c>
      <c r="H40" s="215" t="e">
        <f t="shared" si="0"/>
        <v>#VALUE!</v>
      </c>
      <c r="I40" s="213"/>
    </row>
    <row r="41" spans="1:9" s="159" customFormat="1" ht="65.25" customHeight="1">
      <c r="A41" s="210" t="s">
        <v>44</v>
      </c>
      <c r="B41" s="211">
        <v>1048</v>
      </c>
      <c r="C41" s="162">
        <v>-2</v>
      </c>
      <c r="D41" s="162">
        <v>-58</v>
      </c>
      <c r="E41" s="320">
        <v>-5</v>
      </c>
      <c r="F41" s="162">
        <v>-58</v>
      </c>
      <c r="G41" s="162">
        <f t="shared" si="1"/>
        <v>-53</v>
      </c>
      <c r="H41" s="212">
        <f t="shared" si="0"/>
        <v>1160</v>
      </c>
      <c r="I41" s="213"/>
    </row>
    <row r="42" spans="1:9" s="158" customFormat="1" ht="36" customHeight="1">
      <c r="A42" s="210" t="s">
        <v>30</v>
      </c>
      <c r="B42" s="211" t="s">
        <v>179</v>
      </c>
      <c r="C42" s="162" t="s">
        <v>119</v>
      </c>
      <c r="D42" s="162" t="s">
        <v>119</v>
      </c>
      <c r="E42" s="320" t="s">
        <v>119</v>
      </c>
      <c r="F42" s="162" t="s">
        <v>119</v>
      </c>
      <c r="G42" s="214" t="e">
        <f t="shared" si="1"/>
        <v>#VALUE!</v>
      </c>
      <c r="H42" s="215" t="e">
        <f t="shared" si="0"/>
        <v>#VALUE!</v>
      </c>
      <c r="I42" s="213"/>
    </row>
    <row r="43" spans="1:9" s="158" customFormat="1" ht="36" customHeight="1">
      <c r="A43" s="210" t="s">
        <v>60</v>
      </c>
      <c r="B43" s="211">
        <v>1049</v>
      </c>
      <c r="C43" s="162">
        <v>-162</v>
      </c>
      <c r="D43" s="162">
        <v>-163</v>
      </c>
      <c r="E43" s="320">
        <v>-148</v>
      </c>
      <c r="F43" s="162">
        <v>-163</v>
      </c>
      <c r="G43" s="162">
        <f t="shared" si="1"/>
        <v>-15</v>
      </c>
      <c r="H43" s="212">
        <f t="shared" si="0"/>
        <v>110.13513513513513</v>
      </c>
      <c r="I43" s="213"/>
    </row>
    <row r="44" spans="1:9" s="158" customFormat="1" ht="36.75" customHeight="1">
      <c r="A44" s="206" t="s">
        <v>86</v>
      </c>
      <c r="B44" s="216">
        <v>1060</v>
      </c>
      <c r="C44" s="188">
        <f>SUM(C45:C51)</f>
        <v>-4</v>
      </c>
      <c r="D44" s="188">
        <f>SUM(D45:D51)</f>
        <v>-3</v>
      </c>
      <c r="E44" s="188">
        <f>SUM(E45:E51)</f>
        <v>-20</v>
      </c>
      <c r="F44" s="188">
        <f>SUM(F45:F51)</f>
        <v>-3</v>
      </c>
      <c r="G44" s="188">
        <f t="shared" si="1"/>
        <v>17</v>
      </c>
      <c r="H44" s="188">
        <f t="shared" si="0"/>
        <v>15</v>
      </c>
      <c r="I44" s="216"/>
    </row>
    <row r="45" spans="1:9" s="158" customFormat="1" ht="36" customHeight="1">
      <c r="A45" s="210" t="s">
        <v>76</v>
      </c>
      <c r="B45" s="211">
        <v>1061</v>
      </c>
      <c r="C45" s="162" t="s">
        <v>119</v>
      </c>
      <c r="D45" s="162" t="s">
        <v>119</v>
      </c>
      <c r="E45" s="162" t="s">
        <v>119</v>
      </c>
      <c r="F45" s="162" t="s">
        <v>119</v>
      </c>
      <c r="G45" s="214" t="e">
        <f t="shared" si="1"/>
        <v>#VALUE!</v>
      </c>
      <c r="H45" s="215" t="e">
        <f t="shared" si="0"/>
        <v>#VALUE!</v>
      </c>
      <c r="I45" s="213"/>
    </row>
    <row r="46" spans="1:9" s="158" customFormat="1" ht="36" customHeight="1">
      <c r="A46" s="210" t="s">
        <v>77</v>
      </c>
      <c r="B46" s="211">
        <v>1062</v>
      </c>
      <c r="C46" s="162" t="s">
        <v>119</v>
      </c>
      <c r="D46" s="162" t="s">
        <v>119</v>
      </c>
      <c r="E46" s="162" t="s">
        <v>119</v>
      </c>
      <c r="F46" s="162" t="s">
        <v>119</v>
      </c>
      <c r="G46" s="214" t="e">
        <f t="shared" si="1"/>
        <v>#VALUE!</v>
      </c>
      <c r="H46" s="215" t="e">
        <f t="shared" si="0"/>
        <v>#VALUE!</v>
      </c>
      <c r="I46" s="213"/>
    </row>
    <row r="47" spans="1:9" s="158" customFormat="1" ht="36" customHeight="1">
      <c r="A47" s="210" t="s">
        <v>19</v>
      </c>
      <c r="B47" s="211">
        <v>1063</v>
      </c>
      <c r="C47" s="162" t="s">
        <v>119</v>
      </c>
      <c r="D47" s="162" t="s">
        <v>119</v>
      </c>
      <c r="E47" s="162" t="s">
        <v>119</v>
      </c>
      <c r="F47" s="162" t="s">
        <v>119</v>
      </c>
      <c r="G47" s="214" t="e">
        <f t="shared" si="1"/>
        <v>#VALUE!</v>
      </c>
      <c r="H47" s="215" t="e">
        <f t="shared" si="0"/>
        <v>#VALUE!</v>
      </c>
      <c r="I47" s="213"/>
    </row>
    <row r="48" spans="1:9" s="158" customFormat="1" ht="36" customHeight="1">
      <c r="A48" s="210" t="s">
        <v>20</v>
      </c>
      <c r="B48" s="211">
        <v>1064</v>
      </c>
      <c r="C48" s="162" t="s">
        <v>119</v>
      </c>
      <c r="D48" s="162" t="s">
        <v>119</v>
      </c>
      <c r="E48" s="162" t="s">
        <v>119</v>
      </c>
      <c r="F48" s="162" t="s">
        <v>119</v>
      </c>
      <c r="G48" s="214" t="e">
        <f t="shared" si="1"/>
        <v>#VALUE!</v>
      </c>
      <c r="H48" s="215" t="e">
        <f t="shared" si="0"/>
        <v>#VALUE!</v>
      </c>
      <c r="I48" s="213"/>
    </row>
    <row r="49" spans="1:9" s="158" customFormat="1" ht="36" customHeight="1">
      <c r="A49" s="210" t="s">
        <v>39</v>
      </c>
      <c r="B49" s="211">
        <v>1065</v>
      </c>
      <c r="C49" s="162" t="s">
        <v>119</v>
      </c>
      <c r="D49" s="162" t="s">
        <v>119</v>
      </c>
      <c r="E49" s="162" t="s">
        <v>119</v>
      </c>
      <c r="F49" s="162" t="s">
        <v>119</v>
      </c>
      <c r="G49" s="214" t="e">
        <f t="shared" si="1"/>
        <v>#VALUE!</v>
      </c>
      <c r="H49" s="215" t="e">
        <f t="shared" si="0"/>
        <v>#VALUE!</v>
      </c>
      <c r="I49" s="213"/>
    </row>
    <row r="50" spans="1:9" s="158" customFormat="1" ht="36" customHeight="1">
      <c r="A50" s="210" t="s">
        <v>47</v>
      </c>
      <c r="B50" s="211">
        <v>1066</v>
      </c>
      <c r="C50" s="162">
        <v>-1</v>
      </c>
      <c r="D50" s="162">
        <v>-1</v>
      </c>
      <c r="E50" s="320">
        <v>-10</v>
      </c>
      <c r="F50" s="162">
        <v>-1</v>
      </c>
      <c r="G50" s="348">
        <f t="shared" si="1"/>
        <v>9</v>
      </c>
      <c r="H50" s="349">
        <f t="shared" si="0"/>
        <v>10</v>
      </c>
      <c r="I50" s="213"/>
    </row>
    <row r="51" spans="1:9" s="158" customFormat="1" ht="36" customHeight="1">
      <c r="A51" s="210" t="s">
        <v>65</v>
      </c>
      <c r="B51" s="211">
        <v>1067</v>
      </c>
      <c r="C51" s="162">
        <v>-3</v>
      </c>
      <c r="D51" s="162">
        <v>-2</v>
      </c>
      <c r="E51" s="320">
        <v>-10</v>
      </c>
      <c r="F51" s="162">
        <v>-2</v>
      </c>
      <c r="G51" s="162">
        <f t="shared" si="1"/>
        <v>8</v>
      </c>
      <c r="H51" s="212">
        <f t="shared" si="0"/>
        <v>20</v>
      </c>
      <c r="I51" s="213"/>
    </row>
    <row r="52" spans="1:9" s="158" customFormat="1" ht="44.25" customHeight="1">
      <c r="A52" s="217" t="s">
        <v>125</v>
      </c>
      <c r="B52" s="216">
        <v>1070</v>
      </c>
      <c r="C52" s="188">
        <f>SUM(C53:C55)</f>
        <v>524</v>
      </c>
      <c r="D52" s="188">
        <f>SUM(D53:D55)</f>
        <v>701</v>
      </c>
      <c r="E52" s="188">
        <f>SUM(E53:E55)</f>
        <v>800</v>
      </c>
      <c r="F52" s="188">
        <f>SUM(F53:F55)</f>
        <v>701</v>
      </c>
      <c r="G52" s="188">
        <f>F52-E52</f>
        <v>-99</v>
      </c>
      <c r="H52" s="188">
        <f t="shared" si="0"/>
        <v>87.625</v>
      </c>
      <c r="I52" s="217"/>
    </row>
    <row r="53" spans="1:9" s="158" customFormat="1" ht="36" customHeight="1">
      <c r="A53" s="210" t="s">
        <v>83</v>
      </c>
      <c r="B53" s="211">
        <v>1071</v>
      </c>
      <c r="C53" s="162">
        <v>0</v>
      </c>
      <c r="D53" s="162">
        <v>0</v>
      </c>
      <c r="E53" s="162">
        <v>0</v>
      </c>
      <c r="F53" s="162">
        <v>0</v>
      </c>
      <c r="G53" s="162">
        <f t="shared" si="1"/>
        <v>0</v>
      </c>
      <c r="H53" s="215" t="e">
        <f t="shared" si="0"/>
        <v>#DIV/0!</v>
      </c>
      <c r="I53" s="213"/>
    </row>
    <row r="54" spans="1:9" s="158" customFormat="1" ht="36" customHeight="1">
      <c r="A54" s="210" t="s">
        <v>133</v>
      </c>
      <c r="B54" s="211">
        <v>1072</v>
      </c>
      <c r="C54" s="162">
        <v>0</v>
      </c>
      <c r="D54" s="162">
        <v>0</v>
      </c>
      <c r="E54" s="162">
        <v>0</v>
      </c>
      <c r="F54" s="162">
        <v>0</v>
      </c>
      <c r="G54" s="162">
        <f t="shared" si="1"/>
        <v>0</v>
      </c>
      <c r="H54" s="215" t="e">
        <f t="shared" si="0"/>
        <v>#DIV/0!</v>
      </c>
      <c r="I54" s="213"/>
    </row>
    <row r="55" spans="1:9" s="158" customFormat="1" ht="36" customHeight="1">
      <c r="A55" s="210" t="s">
        <v>126</v>
      </c>
      <c r="B55" s="211">
        <v>1073</v>
      </c>
      <c r="C55" s="162">
        <v>524</v>
      </c>
      <c r="D55" s="162">
        <v>701</v>
      </c>
      <c r="E55" s="162">
        <v>800</v>
      </c>
      <c r="F55" s="162">
        <v>701</v>
      </c>
      <c r="G55" s="162">
        <f t="shared" si="1"/>
        <v>-99</v>
      </c>
      <c r="H55" s="212">
        <f t="shared" si="0"/>
        <v>87.625</v>
      </c>
      <c r="I55" s="213"/>
    </row>
    <row r="56" spans="1:9" s="158" customFormat="1" ht="44.25" customHeight="1">
      <c r="A56" s="217" t="s">
        <v>48</v>
      </c>
      <c r="B56" s="216">
        <v>1080</v>
      </c>
      <c r="C56" s="188">
        <f>SUM(C57:C62)</f>
        <v>-434</v>
      </c>
      <c r="D56" s="188">
        <f>SUM(D57:D62)</f>
        <v>-502</v>
      </c>
      <c r="E56" s="188">
        <f>SUM(E57:E62)</f>
        <v>-600</v>
      </c>
      <c r="F56" s="188">
        <f>SUM(F57:F62)</f>
        <v>-502</v>
      </c>
      <c r="G56" s="188">
        <f t="shared" si="1"/>
        <v>98</v>
      </c>
      <c r="H56" s="188">
        <f t="shared" si="0"/>
        <v>83.666666666666671</v>
      </c>
      <c r="I56" s="217"/>
    </row>
    <row r="57" spans="1:9" s="158" customFormat="1" ht="36" customHeight="1">
      <c r="A57" s="210" t="s">
        <v>83</v>
      </c>
      <c r="B57" s="211">
        <v>1081</v>
      </c>
      <c r="C57" s="162">
        <v>0</v>
      </c>
      <c r="D57" s="162">
        <v>0</v>
      </c>
      <c r="E57" s="162">
        <v>0</v>
      </c>
      <c r="F57" s="162">
        <v>0</v>
      </c>
      <c r="G57" s="162">
        <f t="shared" si="1"/>
        <v>0</v>
      </c>
      <c r="H57" s="215" t="e">
        <f t="shared" si="0"/>
        <v>#DIV/0!</v>
      </c>
      <c r="I57" s="213"/>
    </row>
    <row r="58" spans="1:9" s="158" customFormat="1" ht="36" customHeight="1">
      <c r="A58" s="210" t="s">
        <v>152</v>
      </c>
      <c r="B58" s="211">
        <v>1082</v>
      </c>
      <c r="C58" s="162">
        <v>0</v>
      </c>
      <c r="D58" s="162">
        <v>0</v>
      </c>
      <c r="E58" s="162">
        <v>0</v>
      </c>
      <c r="F58" s="162">
        <v>0</v>
      </c>
      <c r="G58" s="162">
        <f t="shared" si="1"/>
        <v>0</v>
      </c>
      <c r="H58" s="215" t="e">
        <f t="shared" si="0"/>
        <v>#DIV/0!</v>
      </c>
      <c r="I58" s="213"/>
    </row>
    <row r="59" spans="1:9" s="158" customFormat="1" ht="36" customHeight="1">
      <c r="A59" s="210" t="s">
        <v>43</v>
      </c>
      <c r="B59" s="211">
        <v>1083</v>
      </c>
      <c r="C59" s="162" t="s">
        <v>119</v>
      </c>
      <c r="D59" s="162" t="s">
        <v>119</v>
      </c>
      <c r="E59" s="162" t="s">
        <v>119</v>
      </c>
      <c r="F59" s="162" t="s">
        <v>119</v>
      </c>
      <c r="G59" s="214" t="e">
        <f t="shared" si="1"/>
        <v>#VALUE!</v>
      </c>
      <c r="H59" s="215" t="e">
        <f t="shared" si="0"/>
        <v>#VALUE!</v>
      </c>
      <c r="I59" s="213"/>
    </row>
    <row r="60" spans="1:9" s="158" customFormat="1" ht="36" customHeight="1">
      <c r="A60" s="210" t="s">
        <v>31</v>
      </c>
      <c r="B60" s="211">
        <v>1084</v>
      </c>
      <c r="C60" s="162" t="s">
        <v>119</v>
      </c>
      <c r="D60" s="162" t="s">
        <v>119</v>
      </c>
      <c r="E60" s="162" t="s">
        <v>119</v>
      </c>
      <c r="F60" s="162" t="s">
        <v>119</v>
      </c>
      <c r="G60" s="214" t="e">
        <f t="shared" si="1"/>
        <v>#VALUE!</v>
      </c>
      <c r="H60" s="215" t="e">
        <f t="shared" si="0"/>
        <v>#VALUE!</v>
      </c>
      <c r="I60" s="213"/>
    </row>
    <row r="61" spans="1:9" s="158" customFormat="1" ht="36" customHeight="1">
      <c r="A61" s="210" t="s">
        <v>38</v>
      </c>
      <c r="B61" s="211">
        <v>1085</v>
      </c>
      <c r="C61" s="162" t="s">
        <v>119</v>
      </c>
      <c r="D61" s="162" t="s">
        <v>119</v>
      </c>
      <c r="E61" s="162" t="s">
        <v>119</v>
      </c>
      <c r="F61" s="162" t="s">
        <v>119</v>
      </c>
      <c r="G61" s="214" t="e">
        <f t="shared" si="1"/>
        <v>#VALUE!</v>
      </c>
      <c r="H61" s="215" t="e">
        <f t="shared" si="0"/>
        <v>#VALUE!</v>
      </c>
      <c r="I61" s="213"/>
    </row>
    <row r="62" spans="1:9" s="158" customFormat="1" ht="36" customHeight="1">
      <c r="A62" s="210" t="s">
        <v>93</v>
      </c>
      <c r="B62" s="211">
        <v>1086</v>
      </c>
      <c r="C62" s="162">
        <v>-434</v>
      </c>
      <c r="D62" s="162">
        <v>-502</v>
      </c>
      <c r="E62" s="162">
        <v>-600</v>
      </c>
      <c r="F62" s="162">
        <v>-502</v>
      </c>
      <c r="G62" s="162">
        <f t="shared" si="1"/>
        <v>98</v>
      </c>
      <c r="H62" s="212">
        <f t="shared" si="0"/>
        <v>83.666666666666671</v>
      </c>
      <c r="I62" s="213"/>
    </row>
    <row r="63" spans="1:9" s="158" customFormat="1" ht="44.25" customHeight="1">
      <c r="A63" s="217" t="s">
        <v>3</v>
      </c>
      <c r="B63" s="216">
        <v>1100</v>
      </c>
      <c r="C63" s="188">
        <f>SUM(C22,C23,C44,C52,C56)</f>
        <v>-1043</v>
      </c>
      <c r="D63" s="188">
        <f>SUM(D22,D23,D44,D52,D56)</f>
        <v>-1218</v>
      </c>
      <c r="E63" s="188">
        <f>SUM(E22,E23,E44,E52,E56)</f>
        <v>-709</v>
      </c>
      <c r="F63" s="188">
        <f>SUM(F22,F23,F44,F52,F56)</f>
        <v>-1218</v>
      </c>
      <c r="G63" s="188">
        <f t="shared" ref="G63:G81" si="2">F63-E63</f>
        <v>-509</v>
      </c>
      <c r="H63" s="188">
        <f t="shared" si="0"/>
        <v>171.79125528913963</v>
      </c>
      <c r="I63" s="217"/>
    </row>
    <row r="64" spans="1:9" s="158" customFormat="1" ht="43.5" customHeight="1">
      <c r="A64" s="210" t="s">
        <v>277</v>
      </c>
      <c r="B64" s="211">
        <v>1110</v>
      </c>
      <c r="C64" s="162">
        <v>774</v>
      </c>
      <c r="D64" s="162">
        <v>971</v>
      </c>
      <c r="E64" s="162">
        <v>650</v>
      </c>
      <c r="F64" s="162">
        <v>971</v>
      </c>
      <c r="G64" s="162">
        <f t="shared" si="2"/>
        <v>321</v>
      </c>
      <c r="H64" s="212">
        <f t="shared" si="0"/>
        <v>149.38461538461539</v>
      </c>
      <c r="I64" s="213"/>
    </row>
    <row r="65" spans="1:9" s="158" customFormat="1" ht="45" customHeight="1">
      <c r="A65" s="210" t="s">
        <v>280</v>
      </c>
      <c r="B65" s="211">
        <v>1120</v>
      </c>
      <c r="C65" s="162" t="s">
        <v>119</v>
      </c>
      <c r="D65" s="162" t="s">
        <v>119</v>
      </c>
      <c r="E65" s="162" t="s">
        <v>119</v>
      </c>
      <c r="F65" s="162" t="s">
        <v>119</v>
      </c>
      <c r="G65" s="214" t="e">
        <f>F65-E65</f>
        <v>#VALUE!</v>
      </c>
      <c r="H65" s="215" t="e">
        <f t="shared" si="0"/>
        <v>#VALUE!</v>
      </c>
      <c r="I65" s="213"/>
    </row>
    <row r="66" spans="1:9" s="158" customFormat="1" ht="44.25" customHeight="1">
      <c r="A66" s="217" t="s">
        <v>59</v>
      </c>
      <c r="B66" s="216">
        <v>1130</v>
      </c>
      <c r="C66" s="188">
        <v>0</v>
      </c>
      <c r="D66" s="188">
        <v>0</v>
      </c>
      <c r="E66" s="188">
        <v>0</v>
      </c>
      <c r="F66" s="188">
        <v>0</v>
      </c>
      <c r="G66" s="218">
        <f t="shared" si="2"/>
        <v>0</v>
      </c>
      <c r="H66" s="218" t="e">
        <f t="shared" si="0"/>
        <v>#DIV/0!</v>
      </c>
      <c r="I66" s="217"/>
    </row>
    <row r="67" spans="1:9" s="158" customFormat="1" ht="38.25" customHeight="1">
      <c r="A67" s="217" t="s">
        <v>296</v>
      </c>
      <c r="B67" s="216">
        <v>1140</v>
      </c>
      <c r="C67" s="188">
        <v>-52</v>
      </c>
      <c r="D67" s="188">
        <v>-35</v>
      </c>
      <c r="E67" s="188">
        <v>-21</v>
      </c>
      <c r="F67" s="188">
        <v>-35</v>
      </c>
      <c r="G67" s="188">
        <f t="shared" si="2"/>
        <v>-14</v>
      </c>
      <c r="H67" s="188">
        <f t="shared" si="0"/>
        <v>166.66666666666669</v>
      </c>
      <c r="I67" s="217"/>
    </row>
    <row r="68" spans="1:9" s="158" customFormat="1" ht="44.25" customHeight="1">
      <c r="A68" s="217" t="s">
        <v>127</v>
      </c>
      <c r="B68" s="216">
        <v>1150</v>
      </c>
      <c r="C68" s="188">
        <f>SUM(C69:C70)</f>
        <v>94</v>
      </c>
      <c r="D68" s="188">
        <f>SUM(D69:D70)</f>
        <v>92</v>
      </c>
      <c r="E68" s="188">
        <f>SUM(E69:E70)</f>
        <v>80</v>
      </c>
      <c r="F68" s="188">
        <f>SUM(F69:F70)</f>
        <v>92</v>
      </c>
      <c r="G68" s="188">
        <f t="shared" si="2"/>
        <v>12</v>
      </c>
      <c r="H68" s="188">
        <f t="shared" si="0"/>
        <v>114.99999999999999</v>
      </c>
      <c r="I68" s="217"/>
    </row>
    <row r="69" spans="1:9" s="158" customFormat="1" ht="36" customHeight="1">
      <c r="A69" s="210" t="s">
        <v>83</v>
      </c>
      <c r="B69" s="211">
        <v>1151</v>
      </c>
      <c r="C69" s="162"/>
      <c r="D69" s="162"/>
      <c r="E69" s="162"/>
      <c r="F69" s="162"/>
      <c r="G69" s="162">
        <f t="shared" si="2"/>
        <v>0</v>
      </c>
      <c r="H69" s="215" t="e">
        <f t="shared" si="0"/>
        <v>#DIV/0!</v>
      </c>
      <c r="I69" s="213"/>
    </row>
    <row r="70" spans="1:9" s="158" customFormat="1" ht="49.5" customHeight="1">
      <c r="A70" s="210" t="s">
        <v>271</v>
      </c>
      <c r="B70" s="211">
        <v>1152</v>
      </c>
      <c r="C70" s="162">
        <v>94</v>
      </c>
      <c r="D70" s="162">
        <v>92</v>
      </c>
      <c r="E70" s="162">
        <v>80</v>
      </c>
      <c r="F70" s="162">
        <v>92</v>
      </c>
      <c r="G70" s="162">
        <f t="shared" si="2"/>
        <v>12</v>
      </c>
      <c r="H70" s="212">
        <f t="shared" si="0"/>
        <v>114.99999999999999</v>
      </c>
      <c r="I70" s="213"/>
    </row>
    <row r="71" spans="1:9" s="158" customFormat="1" ht="38.25" customHeight="1">
      <c r="A71" s="217" t="s">
        <v>128</v>
      </c>
      <c r="B71" s="216">
        <v>1160</v>
      </c>
      <c r="C71" s="188">
        <f>SUM(C72:C73)</f>
        <v>-160</v>
      </c>
      <c r="D71" s="188">
        <f>SUM(D72:D73)</f>
        <v>0</v>
      </c>
      <c r="E71" s="188">
        <f>SUM(E72:E73)</f>
        <v>0</v>
      </c>
      <c r="F71" s="188">
        <f>SUM(F72:F73)</f>
        <v>0</v>
      </c>
      <c r="G71" s="188">
        <f t="shared" si="2"/>
        <v>0</v>
      </c>
      <c r="H71" s="218" t="e">
        <f t="shared" si="0"/>
        <v>#DIV/0!</v>
      </c>
      <c r="I71" s="217"/>
    </row>
    <row r="72" spans="1:9" s="158" customFormat="1" ht="37.5" customHeight="1">
      <c r="A72" s="210" t="s">
        <v>83</v>
      </c>
      <c r="B72" s="211">
        <v>1161</v>
      </c>
      <c r="C72" s="162" t="s">
        <v>119</v>
      </c>
      <c r="D72" s="162" t="s">
        <v>119</v>
      </c>
      <c r="E72" s="162" t="s">
        <v>119</v>
      </c>
      <c r="F72" s="162" t="s">
        <v>119</v>
      </c>
      <c r="G72" s="162"/>
      <c r="H72" s="215" t="e">
        <f t="shared" si="0"/>
        <v>#VALUE!</v>
      </c>
      <c r="I72" s="213"/>
    </row>
    <row r="73" spans="1:9" s="158" customFormat="1" ht="45" customHeight="1">
      <c r="A73" s="210" t="s">
        <v>297</v>
      </c>
      <c r="B73" s="211">
        <v>1162</v>
      </c>
      <c r="C73" s="162">
        <v>-160</v>
      </c>
      <c r="D73" s="162" t="s">
        <v>119</v>
      </c>
      <c r="E73" s="162" t="s">
        <v>119</v>
      </c>
      <c r="F73" s="162" t="s">
        <v>119</v>
      </c>
      <c r="G73" s="214" t="e">
        <f t="shared" si="2"/>
        <v>#VALUE!</v>
      </c>
      <c r="H73" s="215" t="e">
        <f t="shared" si="0"/>
        <v>#VALUE!</v>
      </c>
      <c r="I73" s="213"/>
    </row>
    <row r="74" spans="1:9" s="158" customFormat="1" ht="36" customHeight="1">
      <c r="A74" s="206" t="s">
        <v>53</v>
      </c>
      <c r="B74" s="207">
        <v>1170</v>
      </c>
      <c r="C74" s="188">
        <f>SUM(C63,C64,C65,C66,C67,C68,C71)</f>
        <v>-387</v>
      </c>
      <c r="D74" s="188">
        <f>SUM(D63,D64,D65,D66,D67,D68,D71)</f>
        <v>-190</v>
      </c>
      <c r="E74" s="188">
        <f>SUM(E63,E64,E65,E66,E67,E68,E71)</f>
        <v>0</v>
      </c>
      <c r="F74" s="188">
        <f>SUM(F63,F64,F65,F66,F67,F68,F71)</f>
        <v>-190</v>
      </c>
      <c r="G74" s="188">
        <f t="shared" si="2"/>
        <v>-190</v>
      </c>
      <c r="H74" s="219" t="e">
        <f t="shared" si="0"/>
        <v>#DIV/0!</v>
      </c>
      <c r="I74" s="209"/>
    </row>
    <row r="75" spans="1:9" s="158" customFormat="1" ht="39" customHeight="1">
      <c r="A75" s="210" t="s">
        <v>120</v>
      </c>
      <c r="B75" s="211">
        <v>1180</v>
      </c>
      <c r="C75" s="162" t="s">
        <v>119</v>
      </c>
      <c r="D75" s="162" t="s">
        <v>119</v>
      </c>
      <c r="E75" s="162" t="s">
        <v>119</v>
      </c>
      <c r="F75" s="162" t="s">
        <v>119</v>
      </c>
      <c r="G75" s="214" t="e">
        <f t="shared" si="2"/>
        <v>#VALUE!</v>
      </c>
      <c r="H75" s="215" t="e">
        <f t="shared" ref="H75:H99" si="3">(F75/E75)*100</f>
        <v>#VALUE!</v>
      </c>
      <c r="I75" s="213"/>
    </row>
    <row r="76" spans="1:9" s="158" customFormat="1" ht="39" customHeight="1">
      <c r="A76" s="210" t="s">
        <v>121</v>
      </c>
      <c r="B76" s="211">
        <v>1181</v>
      </c>
      <c r="C76" s="162"/>
      <c r="D76" s="162"/>
      <c r="E76" s="162"/>
      <c r="F76" s="162"/>
      <c r="G76" s="214"/>
      <c r="H76" s="215" t="e">
        <f t="shared" si="3"/>
        <v>#DIV/0!</v>
      </c>
      <c r="I76" s="213"/>
    </row>
    <row r="77" spans="1:9" s="158" customFormat="1" ht="39" customHeight="1">
      <c r="A77" s="210" t="s">
        <v>122</v>
      </c>
      <c r="B77" s="211">
        <v>1190</v>
      </c>
      <c r="C77" s="162"/>
      <c r="D77" s="162"/>
      <c r="E77" s="162"/>
      <c r="F77" s="162"/>
      <c r="G77" s="214"/>
      <c r="H77" s="215" t="e">
        <f t="shared" si="3"/>
        <v>#DIV/0!</v>
      </c>
      <c r="I77" s="213"/>
    </row>
    <row r="78" spans="1:9" s="158" customFormat="1" ht="39" customHeight="1">
      <c r="A78" s="210" t="s">
        <v>123</v>
      </c>
      <c r="B78" s="211">
        <v>1191</v>
      </c>
      <c r="C78" s="162" t="s">
        <v>119</v>
      </c>
      <c r="D78" s="162" t="s">
        <v>119</v>
      </c>
      <c r="E78" s="162" t="s">
        <v>119</v>
      </c>
      <c r="F78" s="162" t="s">
        <v>119</v>
      </c>
      <c r="G78" s="214" t="e">
        <f t="shared" si="2"/>
        <v>#VALUE!</v>
      </c>
      <c r="H78" s="215" t="e">
        <f t="shared" si="3"/>
        <v>#VALUE!</v>
      </c>
      <c r="I78" s="213"/>
    </row>
    <row r="79" spans="1:9" s="158" customFormat="1" ht="38.25" customHeight="1">
      <c r="A79" s="217" t="s">
        <v>132</v>
      </c>
      <c r="B79" s="216">
        <v>1200</v>
      </c>
      <c r="C79" s="188">
        <f>SUM(C74,C75,C76,C77,C78)</f>
        <v>-387</v>
      </c>
      <c r="D79" s="188">
        <f>SUM(D74,D75,D76,D77,D78)</f>
        <v>-190</v>
      </c>
      <c r="E79" s="188">
        <f>SUM(E74,E75,E76,E77,E78)</f>
        <v>0</v>
      </c>
      <c r="F79" s="188">
        <f>SUM(F74,F75,F76,F77,F78)</f>
        <v>-190</v>
      </c>
      <c r="G79" s="188">
        <f t="shared" si="2"/>
        <v>-190</v>
      </c>
      <c r="H79" s="218" t="e">
        <f t="shared" si="3"/>
        <v>#DIV/0!</v>
      </c>
      <c r="I79" s="217"/>
    </row>
    <row r="80" spans="1:9" s="158" customFormat="1" ht="39" customHeight="1">
      <c r="A80" s="210" t="s">
        <v>11</v>
      </c>
      <c r="B80" s="211">
        <v>1201</v>
      </c>
      <c r="C80" s="162"/>
      <c r="D80" s="162"/>
      <c r="E80" s="162">
        <v>0</v>
      </c>
      <c r="F80" s="162"/>
      <c r="G80" s="162">
        <f t="shared" si="2"/>
        <v>0</v>
      </c>
      <c r="H80" s="215" t="e">
        <f t="shared" si="3"/>
        <v>#DIV/0!</v>
      </c>
      <c r="I80" s="213"/>
    </row>
    <row r="81" spans="1:9" s="158" customFormat="1" ht="39" customHeight="1">
      <c r="A81" s="210" t="s">
        <v>12</v>
      </c>
      <c r="B81" s="211">
        <v>1202</v>
      </c>
      <c r="C81" s="162">
        <v>-387</v>
      </c>
      <c r="D81" s="162">
        <v>-190</v>
      </c>
      <c r="E81" s="162" t="s">
        <v>119</v>
      </c>
      <c r="F81" s="162">
        <v>-190</v>
      </c>
      <c r="G81" s="214" t="e">
        <f t="shared" si="2"/>
        <v>#VALUE!</v>
      </c>
      <c r="H81" s="215" t="e">
        <f t="shared" si="3"/>
        <v>#VALUE!</v>
      </c>
      <c r="I81" s="213"/>
    </row>
    <row r="82" spans="1:9" s="158" customFormat="1" ht="38.25" customHeight="1">
      <c r="A82" s="217" t="s">
        <v>8</v>
      </c>
      <c r="B82" s="216">
        <v>1210</v>
      </c>
      <c r="C82" s="188">
        <f>SUM(C12,C52,C64,C66,C68,C76,C77)</f>
        <v>11121</v>
      </c>
      <c r="D82" s="188">
        <f>SUM(D12,D52,D64,D66,D68,D76,D77)</f>
        <v>11889</v>
      </c>
      <c r="E82" s="188">
        <f>SUM(E12,E52,E64,E66,E68,E76,E77)</f>
        <v>11973</v>
      </c>
      <c r="F82" s="188">
        <f>SUM(F12,F52,F64,F66,F68,F76,F77)</f>
        <v>11889</v>
      </c>
      <c r="G82" s="188">
        <f>F82-E82</f>
        <v>-84</v>
      </c>
      <c r="H82" s="188">
        <f t="shared" si="3"/>
        <v>99.29842144825858</v>
      </c>
      <c r="I82" s="217"/>
    </row>
    <row r="83" spans="1:9" s="158" customFormat="1" ht="39.75" customHeight="1">
      <c r="A83" s="217" t="s">
        <v>63</v>
      </c>
      <c r="B83" s="216">
        <v>1220</v>
      </c>
      <c r="C83" s="188">
        <f>SUM(C13,C23,C44,C56,C65,C67,C71,C75,C78)</f>
        <v>-11508</v>
      </c>
      <c r="D83" s="188">
        <f>SUM(D13,D23,D44,D56,D65,D67,D71,D75,D78)</f>
        <v>-12079</v>
      </c>
      <c r="E83" s="188">
        <f>SUM(E13,E23,E44,E56,E65,E67,E71,E75,E78)</f>
        <v>-11973</v>
      </c>
      <c r="F83" s="188">
        <f>SUM(F13,F23,F44,F56,F65,F67,F71,F75,F78)</f>
        <v>-12079</v>
      </c>
      <c r="G83" s="188">
        <f>F83-E83</f>
        <v>-106</v>
      </c>
      <c r="H83" s="188">
        <f t="shared" si="3"/>
        <v>100.88532531529275</v>
      </c>
      <c r="I83" s="217"/>
    </row>
    <row r="84" spans="1:9" s="158" customFormat="1" ht="39" customHeight="1">
      <c r="A84" s="210" t="s">
        <v>94</v>
      </c>
      <c r="B84" s="211">
        <v>1230</v>
      </c>
      <c r="C84" s="162"/>
      <c r="D84" s="162"/>
      <c r="E84" s="162"/>
      <c r="F84" s="162"/>
      <c r="G84" s="162">
        <f>F84-E84</f>
        <v>0</v>
      </c>
      <c r="H84" s="215" t="e">
        <f t="shared" si="3"/>
        <v>#DIV/0!</v>
      </c>
      <c r="I84" s="213"/>
    </row>
    <row r="85" spans="1:9" s="158" customFormat="1" ht="36.75" customHeight="1">
      <c r="A85" s="217" t="s">
        <v>74</v>
      </c>
      <c r="B85" s="217"/>
      <c r="C85" s="188"/>
      <c r="D85" s="188"/>
      <c r="E85" s="188"/>
      <c r="F85" s="188"/>
      <c r="G85" s="188"/>
      <c r="H85" s="188"/>
      <c r="I85" s="217"/>
    </row>
    <row r="86" spans="1:9" s="158" customFormat="1" ht="39" customHeight="1">
      <c r="A86" s="210" t="s">
        <v>100</v>
      </c>
      <c r="B86" s="211">
        <v>1300</v>
      </c>
      <c r="C86" s="162">
        <f>C63</f>
        <v>-1043</v>
      </c>
      <c r="D86" s="162">
        <f>D63</f>
        <v>-1218</v>
      </c>
      <c r="E86" s="162">
        <f>E63</f>
        <v>-709</v>
      </c>
      <c r="F86" s="162">
        <f>F63</f>
        <v>-1218</v>
      </c>
      <c r="G86" s="162">
        <f t="shared" ref="G86:G92" si="4">F86-E86</f>
        <v>-509</v>
      </c>
      <c r="H86" s="212">
        <f t="shared" si="3"/>
        <v>171.79125528913963</v>
      </c>
      <c r="I86" s="213"/>
    </row>
    <row r="87" spans="1:9" s="158" customFormat="1" ht="39" customHeight="1">
      <c r="A87" s="210" t="s">
        <v>134</v>
      </c>
      <c r="B87" s="211">
        <v>1301</v>
      </c>
      <c r="C87" s="162">
        <f>C97</f>
        <v>559</v>
      </c>
      <c r="D87" s="162">
        <f>D97</f>
        <v>617</v>
      </c>
      <c r="E87" s="162">
        <f>E97</f>
        <v>570</v>
      </c>
      <c r="F87" s="162">
        <f>F97</f>
        <v>617</v>
      </c>
      <c r="G87" s="162">
        <f t="shared" si="4"/>
        <v>47</v>
      </c>
      <c r="H87" s="212">
        <f t="shared" si="3"/>
        <v>108.24561403508773</v>
      </c>
      <c r="I87" s="213"/>
    </row>
    <row r="88" spans="1:9" s="158" customFormat="1" ht="39" customHeight="1">
      <c r="A88" s="210" t="s">
        <v>135</v>
      </c>
      <c r="B88" s="211">
        <v>1302</v>
      </c>
      <c r="C88" s="162">
        <f>C53</f>
        <v>0</v>
      </c>
      <c r="D88" s="162">
        <f>D53</f>
        <v>0</v>
      </c>
      <c r="E88" s="162">
        <f>E53</f>
        <v>0</v>
      </c>
      <c r="F88" s="162">
        <f>F53</f>
        <v>0</v>
      </c>
      <c r="G88" s="162">
        <f t="shared" si="4"/>
        <v>0</v>
      </c>
      <c r="H88" s="215" t="e">
        <f t="shared" si="3"/>
        <v>#DIV/0!</v>
      </c>
      <c r="I88" s="213"/>
    </row>
    <row r="89" spans="1:9" s="158" customFormat="1" ht="39" customHeight="1">
      <c r="A89" s="210" t="s">
        <v>136</v>
      </c>
      <c r="B89" s="211">
        <v>1303</v>
      </c>
      <c r="C89" s="162">
        <f>C57</f>
        <v>0</v>
      </c>
      <c r="D89" s="162">
        <f>D57</f>
        <v>0</v>
      </c>
      <c r="E89" s="162">
        <f>E57</f>
        <v>0</v>
      </c>
      <c r="F89" s="162">
        <f>F57</f>
        <v>0</v>
      </c>
      <c r="G89" s="162">
        <f t="shared" si="4"/>
        <v>0</v>
      </c>
      <c r="H89" s="215" t="e">
        <f t="shared" si="3"/>
        <v>#DIV/0!</v>
      </c>
      <c r="I89" s="213"/>
    </row>
    <row r="90" spans="1:9" s="158" customFormat="1" ht="39" customHeight="1">
      <c r="A90" s="210" t="s">
        <v>137</v>
      </c>
      <c r="B90" s="211">
        <v>1304</v>
      </c>
      <c r="C90" s="162">
        <f>C54</f>
        <v>0</v>
      </c>
      <c r="D90" s="162">
        <f>D54</f>
        <v>0</v>
      </c>
      <c r="E90" s="162">
        <f>E54</f>
        <v>0</v>
      </c>
      <c r="F90" s="162">
        <f>F54</f>
        <v>0</v>
      </c>
      <c r="G90" s="162"/>
      <c r="H90" s="215" t="e">
        <f t="shared" si="3"/>
        <v>#DIV/0!</v>
      </c>
      <c r="I90" s="213"/>
    </row>
    <row r="91" spans="1:9" s="158" customFormat="1" ht="39" customHeight="1">
      <c r="A91" s="210" t="s">
        <v>138</v>
      </c>
      <c r="B91" s="211">
        <v>1305</v>
      </c>
      <c r="C91" s="162">
        <f>C58</f>
        <v>0</v>
      </c>
      <c r="D91" s="162">
        <f>D58</f>
        <v>0</v>
      </c>
      <c r="E91" s="162">
        <f>E58</f>
        <v>0</v>
      </c>
      <c r="F91" s="162">
        <f>F58</f>
        <v>0</v>
      </c>
      <c r="G91" s="162">
        <f t="shared" si="4"/>
        <v>0</v>
      </c>
      <c r="H91" s="215" t="e">
        <f t="shared" si="3"/>
        <v>#DIV/0!</v>
      </c>
      <c r="I91" s="213"/>
    </row>
    <row r="92" spans="1:9" s="158" customFormat="1" ht="27.75" customHeight="1">
      <c r="A92" s="217" t="s">
        <v>71</v>
      </c>
      <c r="B92" s="216">
        <v>1310</v>
      </c>
      <c r="C92" s="188">
        <f>C86+C87-C88-C89-C90-C91</f>
        <v>-484</v>
      </c>
      <c r="D92" s="188">
        <f>D86+D87-D88-D89-D90-D91</f>
        <v>-601</v>
      </c>
      <c r="E92" s="188">
        <f>E86+E87-E88-E89-E90-E91</f>
        <v>-139</v>
      </c>
      <c r="F92" s="188">
        <f>F86+F87-F88-F89-F90-F91</f>
        <v>-601</v>
      </c>
      <c r="G92" s="188">
        <f t="shared" si="4"/>
        <v>-462</v>
      </c>
      <c r="H92" s="188">
        <f t="shared" si="3"/>
        <v>432.37410071942446</v>
      </c>
      <c r="I92" s="217"/>
    </row>
    <row r="93" spans="1:9" s="158" customFormat="1" ht="39" customHeight="1">
      <c r="A93" s="210" t="s">
        <v>87</v>
      </c>
      <c r="B93" s="211"/>
      <c r="C93" s="162"/>
      <c r="D93" s="162"/>
      <c r="E93" s="162"/>
      <c r="F93" s="162"/>
      <c r="G93" s="162"/>
      <c r="H93" s="212"/>
      <c r="I93" s="213"/>
    </row>
    <row r="94" spans="1:9" s="158" customFormat="1" ht="39" customHeight="1">
      <c r="A94" s="210" t="s">
        <v>230</v>
      </c>
      <c r="B94" s="211">
        <v>1400</v>
      </c>
      <c r="C94" s="162">
        <v>2561</v>
      </c>
      <c r="D94" s="162">
        <v>2858</v>
      </c>
      <c r="E94" s="321">
        <v>3213</v>
      </c>
      <c r="F94" s="162">
        <v>2858</v>
      </c>
      <c r="G94" s="162">
        <f t="shared" ref="G94:G99" si="5">F94-E94</f>
        <v>-355</v>
      </c>
      <c r="H94" s="212">
        <f t="shared" si="3"/>
        <v>88.951136009959541</v>
      </c>
      <c r="I94" s="213"/>
    </row>
    <row r="95" spans="1:9" s="158" customFormat="1" ht="39" customHeight="1">
      <c r="A95" s="210" t="s">
        <v>4</v>
      </c>
      <c r="B95" s="211">
        <v>1410</v>
      </c>
      <c r="C95" s="162">
        <v>6073</v>
      </c>
      <c r="D95" s="162">
        <v>6500</v>
      </c>
      <c r="E95" s="319">
        <v>6070</v>
      </c>
      <c r="F95" s="162">
        <v>6500</v>
      </c>
      <c r="G95" s="162">
        <f t="shared" si="5"/>
        <v>430</v>
      </c>
      <c r="H95" s="212">
        <f t="shared" si="3"/>
        <v>107.08401976935748</v>
      </c>
      <c r="I95" s="213"/>
    </row>
    <row r="96" spans="1:9" s="158" customFormat="1" ht="39" customHeight="1">
      <c r="A96" s="210" t="s">
        <v>5</v>
      </c>
      <c r="B96" s="211">
        <v>1420</v>
      </c>
      <c r="C96" s="162">
        <v>1226</v>
      </c>
      <c r="D96" s="162">
        <v>1328</v>
      </c>
      <c r="E96" s="319">
        <v>1290</v>
      </c>
      <c r="F96" s="162">
        <v>1328</v>
      </c>
      <c r="G96" s="162">
        <f t="shared" si="5"/>
        <v>38</v>
      </c>
      <c r="H96" s="212">
        <f t="shared" si="3"/>
        <v>102.94573643410854</v>
      </c>
      <c r="I96" s="213"/>
    </row>
    <row r="97" spans="1:9" s="158" customFormat="1" ht="39" customHeight="1">
      <c r="A97" s="210" t="s">
        <v>6</v>
      </c>
      <c r="B97" s="211">
        <v>1430</v>
      </c>
      <c r="C97" s="162">
        <v>559</v>
      </c>
      <c r="D97" s="162">
        <v>617</v>
      </c>
      <c r="E97" s="319">
        <v>570</v>
      </c>
      <c r="F97" s="162">
        <v>617</v>
      </c>
      <c r="G97" s="162">
        <f t="shared" si="5"/>
        <v>47</v>
      </c>
      <c r="H97" s="212">
        <f t="shared" si="3"/>
        <v>108.24561403508773</v>
      </c>
      <c r="I97" s="213"/>
    </row>
    <row r="98" spans="1:9" s="158" customFormat="1" ht="39" customHeight="1">
      <c r="A98" s="210" t="s">
        <v>14</v>
      </c>
      <c r="B98" s="211">
        <v>1440</v>
      </c>
      <c r="C98" s="162">
        <v>877</v>
      </c>
      <c r="D98" s="162">
        <v>741</v>
      </c>
      <c r="E98" s="319">
        <v>809</v>
      </c>
      <c r="F98" s="162">
        <v>741</v>
      </c>
      <c r="G98" s="162">
        <f t="shared" si="5"/>
        <v>-68</v>
      </c>
      <c r="H98" s="212">
        <f t="shared" si="3"/>
        <v>91.594561186650182</v>
      </c>
      <c r="I98" s="213"/>
    </row>
    <row r="99" spans="1:9" s="158" customFormat="1" ht="39" customHeight="1">
      <c r="A99" s="206" t="s">
        <v>34</v>
      </c>
      <c r="B99" s="207">
        <v>1450</v>
      </c>
      <c r="C99" s="188">
        <f>SUM(C94,C95:C98)</f>
        <v>11296</v>
      </c>
      <c r="D99" s="188">
        <f>SUM(D94,D95:D98)</f>
        <v>12044</v>
      </c>
      <c r="E99" s="188">
        <f>SUM(E94,E95:E98)</f>
        <v>11952</v>
      </c>
      <c r="F99" s="188">
        <f>SUM(F94,F95:F98)</f>
        <v>12044</v>
      </c>
      <c r="G99" s="188">
        <f t="shared" si="5"/>
        <v>92</v>
      </c>
      <c r="H99" s="208">
        <f t="shared" si="3"/>
        <v>100.76974564926373</v>
      </c>
      <c r="I99" s="209"/>
    </row>
    <row r="100" spans="1:9" s="158" customFormat="1" ht="20.25">
      <c r="A100" s="220"/>
      <c r="B100" s="221"/>
      <c r="C100" s="221"/>
      <c r="D100" s="221"/>
      <c r="E100" s="221"/>
      <c r="F100" s="221"/>
      <c r="G100" s="221"/>
      <c r="H100" s="221"/>
      <c r="I100" s="221"/>
    </row>
    <row r="101" spans="1:9" ht="27.75" customHeight="1">
      <c r="A101" s="222" t="s">
        <v>286</v>
      </c>
      <c r="B101" s="223"/>
      <c r="C101" s="355" t="s">
        <v>57</v>
      </c>
      <c r="D101" s="355"/>
      <c r="E101" s="224"/>
      <c r="F101" s="356" t="s">
        <v>287</v>
      </c>
      <c r="G101" s="356"/>
      <c r="H101" s="356"/>
      <c r="I101" s="225"/>
    </row>
    <row r="102" spans="1:9" s="159" customFormat="1">
      <c r="A102" s="153" t="s">
        <v>180</v>
      </c>
      <c r="B102" s="152"/>
      <c r="C102" s="353" t="s">
        <v>114</v>
      </c>
      <c r="D102" s="353"/>
      <c r="E102" s="152"/>
      <c r="F102" s="354" t="s">
        <v>55</v>
      </c>
      <c r="G102" s="354"/>
      <c r="H102" s="354"/>
    </row>
    <row r="103" spans="1:9">
      <c r="A103" s="160"/>
    </row>
    <row r="104" spans="1:9">
      <c r="A104" s="160"/>
    </row>
    <row r="105" spans="1:9">
      <c r="A105" s="160"/>
    </row>
    <row r="106" spans="1:9">
      <c r="A106" s="160"/>
    </row>
    <row r="107" spans="1:9">
      <c r="A107" s="160"/>
    </row>
    <row r="108" spans="1:9">
      <c r="A108" s="160"/>
    </row>
    <row r="109" spans="1:9">
      <c r="A109" s="160"/>
    </row>
    <row r="110" spans="1:9">
      <c r="A110" s="160"/>
    </row>
    <row r="111" spans="1:9">
      <c r="A111" s="160"/>
    </row>
    <row r="112" spans="1:9">
      <c r="A112" s="160"/>
    </row>
    <row r="113" spans="1:1">
      <c r="A113" s="160"/>
    </row>
    <row r="114" spans="1:1">
      <c r="A114" s="160"/>
    </row>
    <row r="115" spans="1:1">
      <c r="A115" s="160"/>
    </row>
    <row r="116" spans="1:1">
      <c r="A116" s="160"/>
    </row>
    <row r="117" spans="1:1">
      <c r="A117" s="160"/>
    </row>
    <row r="118" spans="1:1">
      <c r="A118" s="160"/>
    </row>
    <row r="119" spans="1:1">
      <c r="A119" s="160"/>
    </row>
    <row r="120" spans="1:1">
      <c r="A120" s="160"/>
    </row>
    <row r="121" spans="1:1">
      <c r="A121" s="160"/>
    </row>
    <row r="122" spans="1:1">
      <c r="A122" s="160"/>
    </row>
    <row r="123" spans="1:1">
      <c r="A123" s="160"/>
    </row>
    <row r="124" spans="1:1">
      <c r="A124" s="160"/>
    </row>
    <row r="125" spans="1:1">
      <c r="A125" s="160"/>
    </row>
    <row r="126" spans="1:1">
      <c r="A126" s="160"/>
    </row>
    <row r="127" spans="1:1">
      <c r="A127" s="160"/>
    </row>
    <row r="128" spans="1:1">
      <c r="A128" s="160"/>
    </row>
    <row r="129" spans="1:1">
      <c r="A129" s="160"/>
    </row>
    <row r="130" spans="1:1">
      <c r="A130" s="160"/>
    </row>
    <row r="131" spans="1:1">
      <c r="A131" s="160"/>
    </row>
    <row r="132" spans="1:1">
      <c r="A132" s="160"/>
    </row>
    <row r="133" spans="1:1">
      <c r="A133" s="160"/>
    </row>
    <row r="134" spans="1:1">
      <c r="A134" s="160"/>
    </row>
    <row r="135" spans="1:1">
      <c r="A135" s="160"/>
    </row>
    <row r="136" spans="1:1">
      <c r="A136" s="160"/>
    </row>
    <row r="137" spans="1:1">
      <c r="A137" s="160"/>
    </row>
    <row r="138" spans="1:1">
      <c r="A138" s="160"/>
    </row>
    <row r="139" spans="1:1">
      <c r="A139" s="160"/>
    </row>
    <row r="140" spans="1:1">
      <c r="A140" s="160"/>
    </row>
    <row r="141" spans="1:1">
      <c r="A141" s="160"/>
    </row>
    <row r="142" spans="1:1">
      <c r="A142" s="160"/>
    </row>
    <row r="143" spans="1:1">
      <c r="A143" s="160"/>
    </row>
    <row r="144" spans="1:1">
      <c r="A144" s="160"/>
    </row>
    <row r="145" spans="1:1">
      <c r="A145" s="160"/>
    </row>
    <row r="146" spans="1:1">
      <c r="A146" s="160"/>
    </row>
    <row r="147" spans="1:1">
      <c r="A147" s="160"/>
    </row>
    <row r="148" spans="1:1">
      <c r="A148" s="160"/>
    </row>
    <row r="149" spans="1:1">
      <c r="A149" s="160"/>
    </row>
    <row r="150" spans="1:1">
      <c r="A150" s="160"/>
    </row>
    <row r="151" spans="1:1">
      <c r="A151" s="160"/>
    </row>
    <row r="152" spans="1:1">
      <c r="A152" s="160"/>
    </row>
    <row r="153" spans="1:1">
      <c r="A153" s="160"/>
    </row>
    <row r="154" spans="1:1">
      <c r="A154" s="160"/>
    </row>
    <row r="155" spans="1:1">
      <c r="A155" s="160"/>
    </row>
    <row r="156" spans="1:1">
      <c r="A156" s="160"/>
    </row>
    <row r="157" spans="1:1">
      <c r="A157" s="160"/>
    </row>
    <row r="158" spans="1:1">
      <c r="A158" s="160"/>
    </row>
    <row r="159" spans="1:1">
      <c r="A159" s="160"/>
    </row>
    <row r="160" spans="1:1">
      <c r="A160" s="160"/>
    </row>
    <row r="161" spans="1:1">
      <c r="A161" s="161"/>
    </row>
    <row r="162" spans="1:1">
      <c r="A162" s="161"/>
    </row>
    <row r="163" spans="1:1">
      <c r="A163" s="161"/>
    </row>
    <row r="164" spans="1:1">
      <c r="A164" s="161"/>
    </row>
    <row r="165" spans="1:1">
      <c r="A165" s="161"/>
    </row>
    <row r="166" spans="1:1">
      <c r="A166" s="161"/>
    </row>
    <row r="167" spans="1:1">
      <c r="A167" s="161"/>
    </row>
    <row r="168" spans="1:1">
      <c r="A168" s="161"/>
    </row>
    <row r="169" spans="1:1">
      <c r="A169" s="161"/>
    </row>
    <row r="170" spans="1:1">
      <c r="A170" s="161"/>
    </row>
    <row r="171" spans="1:1">
      <c r="A171" s="161"/>
    </row>
    <row r="172" spans="1:1">
      <c r="A172" s="161"/>
    </row>
    <row r="173" spans="1:1">
      <c r="A173" s="161"/>
    </row>
    <row r="174" spans="1:1">
      <c r="A174" s="161"/>
    </row>
    <row r="175" spans="1:1">
      <c r="A175" s="161"/>
    </row>
    <row r="176" spans="1:1">
      <c r="A176" s="161"/>
    </row>
    <row r="177" spans="1:1">
      <c r="A177" s="161"/>
    </row>
    <row r="178" spans="1:1">
      <c r="A178" s="161"/>
    </row>
    <row r="179" spans="1:1">
      <c r="A179" s="161"/>
    </row>
    <row r="180" spans="1:1">
      <c r="A180" s="161"/>
    </row>
    <row r="181" spans="1:1">
      <c r="A181" s="161"/>
    </row>
    <row r="182" spans="1:1">
      <c r="A182" s="161"/>
    </row>
    <row r="183" spans="1:1">
      <c r="A183" s="161"/>
    </row>
    <row r="184" spans="1:1">
      <c r="A184" s="161"/>
    </row>
    <row r="185" spans="1:1">
      <c r="A185" s="161"/>
    </row>
    <row r="186" spans="1:1">
      <c r="A186" s="161"/>
    </row>
    <row r="187" spans="1:1">
      <c r="A187" s="161"/>
    </row>
    <row r="188" spans="1:1">
      <c r="A188" s="161"/>
    </row>
    <row r="189" spans="1:1">
      <c r="A189" s="161"/>
    </row>
    <row r="190" spans="1:1">
      <c r="A190" s="161"/>
    </row>
    <row r="191" spans="1:1">
      <c r="A191" s="161"/>
    </row>
    <row r="192" spans="1:1">
      <c r="A192" s="161"/>
    </row>
    <row r="193" spans="1:1">
      <c r="A193" s="161"/>
    </row>
    <row r="194" spans="1:1">
      <c r="A194" s="161"/>
    </row>
    <row r="195" spans="1:1">
      <c r="A195" s="161"/>
    </row>
    <row r="196" spans="1:1">
      <c r="A196" s="161"/>
    </row>
    <row r="197" spans="1:1">
      <c r="A197" s="161"/>
    </row>
    <row r="198" spans="1:1">
      <c r="A198" s="161"/>
    </row>
    <row r="199" spans="1:1">
      <c r="A199" s="161"/>
    </row>
    <row r="200" spans="1:1">
      <c r="A200" s="161"/>
    </row>
    <row r="201" spans="1:1">
      <c r="A201" s="161"/>
    </row>
    <row r="202" spans="1:1">
      <c r="A202" s="161"/>
    </row>
    <row r="203" spans="1:1">
      <c r="A203" s="161"/>
    </row>
    <row r="204" spans="1:1">
      <c r="A204" s="161"/>
    </row>
    <row r="205" spans="1:1">
      <c r="A205" s="161"/>
    </row>
    <row r="206" spans="1:1">
      <c r="A206" s="161"/>
    </row>
    <row r="207" spans="1:1">
      <c r="A207" s="161"/>
    </row>
    <row r="208" spans="1:1">
      <c r="A208" s="161"/>
    </row>
    <row r="209" spans="1:1">
      <c r="A209" s="161"/>
    </row>
    <row r="210" spans="1:1">
      <c r="A210" s="161"/>
    </row>
    <row r="211" spans="1:1">
      <c r="A211" s="161"/>
    </row>
    <row r="212" spans="1:1">
      <c r="A212" s="161"/>
    </row>
    <row r="213" spans="1:1">
      <c r="A213" s="161"/>
    </row>
    <row r="214" spans="1:1">
      <c r="A214" s="161"/>
    </row>
    <row r="215" spans="1:1">
      <c r="A215" s="161"/>
    </row>
    <row r="216" spans="1:1">
      <c r="A216" s="161"/>
    </row>
    <row r="217" spans="1:1">
      <c r="A217" s="161"/>
    </row>
    <row r="218" spans="1:1">
      <c r="A218" s="161"/>
    </row>
    <row r="219" spans="1:1">
      <c r="A219" s="161"/>
    </row>
    <row r="220" spans="1:1">
      <c r="A220" s="161"/>
    </row>
    <row r="221" spans="1:1">
      <c r="A221" s="161"/>
    </row>
    <row r="222" spans="1:1">
      <c r="A222" s="161"/>
    </row>
    <row r="223" spans="1:1">
      <c r="A223" s="161"/>
    </row>
    <row r="224" spans="1:1">
      <c r="A224" s="161"/>
    </row>
    <row r="225" spans="1:1">
      <c r="A225" s="161"/>
    </row>
    <row r="226" spans="1:1">
      <c r="A226" s="161"/>
    </row>
    <row r="227" spans="1:1">
      <c r="A227" s="161"/>
    </row>
    <row r="228" spans="1:1">
      <c r="A228" s="161"/>
    </row>
    <row r="229" spans="1:1">
      <c r="A229" s="161"/>
    </row>
    <row r="230" spans="1:1">
      <c r="A230" s="161"/>
    </row>
    <row r="231" spans="1:1">
      <c r="A231" s="161"/>
    </row>
    <row r="232" spans="1:1">
      <c r="A232" s="161"/>
    </row>
    <row r="233" spans="1:1">
      <c r="A233" s="161"/>
    </row>
    <row r="234" spans="1:1">
      <c r="A234" s="161"/>
    </row>
    <row r="235" spans="1:1">
      <c r="A235" s="161"/>
    </row>
    <row r="236" spans="1:1">
      <c r="A236" s="161"/>
    </row>
    <row r="237" spans="1:1">
      <c r="A237" s="161"/>
    </row>
    <row r="238" spans="1:1">
      <c r="A238" s="161"/>
    </row>
    <row r="239" spans="1:1">
      <c r="A239" s="161"/>
    </row>
    <row r="240" spans="1:1">
      <c r="A240" s="161"/>
    </row>
    <row r="241" spans="1:1">
      <c r="A241" s="161"/>
    </row>
    <row r="242" spans="1:1">
      <c r="A242" s="161"/>
    </row>
    <row r="243" spans="1:1">
      <c r="A243" s="161"/>
    </row>
    <row r="244" spans="1:1">
      <c r="A244" s="161"/>
    </row>
    <row r="245" spans="1:1">
      <c r="A245" s="161"/>
    </row>
    <row r="246" spans="1:1">
      <c r="A246" s="161"/>
    </row>
    <row r="247" spans="1:1">
      <c r="A247" s="161"/>
    </row>
    <row r="248" spans="1:1">
      <c r="A248" s="161"/>
    </row>
    <row r="249" spans="1:1">
      <c r="A249" s="161"/>
    </row>
    <row r="250" spans="1:1">
      <c r="A250" s="161"/>
    </row>
    <row r="251" spans="1:1">
      <c r="A251" s="161"/>
    </row>
    <row r="252" spans="1:1">
      <c r="A252" s="161"/>
    </row>
    <row r="253" spans="1:1">
      <c r="A253" s="161"/>
    </row>
    <row r="254" spans="1:1">
      <c r="A254" s="161"/>
    </row>
    <row r="255" spans="1:1">
      <c r="A255" s="161"/>
    </row>
    <row r="256" spans="1:1">
      <c r="A256" s="161"/>
    </row>
    <row r="257" spans="1:1">
      <c r="A257" s="161"/>
    </row>
    <row r="258" spans="1:1">
      <c r="A258" s="161"/>
    </row>
    <row r="259" spans="1:1">
      <c r="A259" s="161"/>
    </row>
    <row r="260" spans="1:1">
      <c r="A260" s="161"/>
    </row>
    <row r="261" spans="1:1">
      <c r="A261" s="161"/>
    </row>
    <row r="262" spans="1:1">
      <c r="A262" s="161"/>
    </row>
    <row r="263" spans="1:1">
      <c r="A263" s="161"/>
    </row>
    <row r="264" spans="1:1">
      <c r="A264" s="161"/>
    </row>
    <row r="265" spans="1:1">
      <c r="A265" s="161"/>
    </row>
    <row r="266" spans="1:1">
      <c r="A266" s="161"/>
    </row>
    <row r="267" spans="1:1">
      <c r="A267" s="161"/>
    </row>
    <row r="268" spans="1:1">
      <c r="A268" s="161"/>
    </row>
    <row r="269" spans="1:1">
      <c r="A269" s="161"/>
    </row>
    <row r="270" spans="1:1">
      <c r="A270" s="161"/>
    </row>
    <row r="271" spans="1:1">
      <c r="A271" s="161"/>
    </row>
    <row r="272" spans="1:1">
      <c r="A272" s="161"/>
    </row>
    <row r="273" spans="1:1">
      <c r="A273" s="161"/>
    </row>
    <row r="274" spans="1:1">
      <c r="A274" s="161"/>
    </row>
    <row r="275" spans="1:1">
      <c r="A275" s="161"/>
    </row>
    <row r="276" spans="1:1">
      <c r="A276" s="161"/>
    </row>
    <row r="277" spans="1:1">
      <c r="A277" s="161"/>
    </row>
    <row r="278" spans="1:1">
      <c r="A278" s="161"/>
    </row>
    <row r="279" spans="1:1">
      <c r="A279" s="161"/>
    </row>
    <row r="280" spans="1:1">
      <c r="A280" s="161"/>
    </row>
    <row r="281" spans="1:1">
      <c r="A281" s="161"/>
    </row>
    <row r="282" spans="1:1">
      <c r="A282" s="161"/>
    </row>
    <row r="283" spans="1:1">
      <c r="A283" s="161"/>
    </row>
    <row r="284" spans="1:1">
      <c r="A284" s="161"/>
    </row>
    <row r="285" spans="1:1">
      <c r="A285" s="161"/>
    </row>
    <row r="286" spans="1:1">
      <c r="A286" s="161"/>
    </row>
    <row r="287" spans="1:1">
      <c r="A287" s="161"/>
    </row>
    <row r="288" spans="1:1">
      <c r="A288" s="161"/>
    </row>
    <row r="289" spans="1:1">
      <c r="A289" s="161"/>
    </row>
    <row r="290" spans="1:1">
      <c r="A290" s="161"/>
    </row>
    <row r="291" spans="1:1">
      <c r="A291" s="161"/>
    </row>
    <row r="292" spans="1:1">
      <c r="A292" s="161"/>
    </row>
    <row r="293" spans="1:1">
      <c r="A293" s="161"/>
    </row>
    <row r="294" spans="1:1">
      <c r="A294" s="161"/>
    </row>
    <row r="295" spans="1:1">
      <c r="A295" s="161"/>
    </row>
    <row r="296" spans="1:1">
      <c r="A296" s="161"/>
    </row>
    <row r="297" spans="1:1">
      <c r="A297" s="161"/>
    </row>
    <row r="298" spans="1:1">
      <c r="A298" s="161"/>
    </row>
    <row r="299" spans="1:1">
      <c r="A299" s="161"/>
    </row>
    <row r="300" spans="1:1">
      <c r="A300" s="161"/>
    </row>
    <row r="301" spans="1:1">
      <c r="A301" s="161"/>
    </row>
    <row r="302" spans="1:1">
      <c r="A302" s="161"/>
    </row>
    <row r="303" spans="1:1">
      <c r="A303" s="161"/>
    </row>
    <row r="304" spans="1:1">
      <c r="A304" s="161"/>
    </row>
    <row r="305" spans="1:1">
      <c r="A305" s="161"/>
    </row>
    <row r="306" spans="1:1">
      <c r="A306" s="161"/>
    </row>
    <row r="307" spans="1:1">
      <c r="A307" s="161"/>
    </row>
    <row r="308" spans="1:1">
      <c r="A308" s="161"/>
    </row>
    <row r="309" spans="1:1">
      <c r="A309" s="161"/>
    </row>
    <row r="310" spans="1:1">
      <c r="A310" s="161"/>
    </row>
    <row r="311" spans="1:1">
      <c r="A311" s="161"/>
    </row>
    <row r="312" spans="1:1">
      <c r="A312" s="161"/>
    </row>
    <row r="313" spans="1:1">
      <c r="A313" s="161"/>
    </row>
    <row r="314" spans="1:1">
      <c r="A314" s="161"/>
    </row>
    <row r="315" spans="1:1">
      <c r="A315" s="161"/>
    </row>
    <row r="316" spans="1:1">
      <c r="A316" s="161"/>
    </row>
    <row r="317" spans="1:1">
      <c r="A317" s="161"/>
    </row>
    <row r="318" spans="1:1">
      <c r="A318" s="161"/>
    </row>
    <row r="319" spans="1:1">
      <c r="A319" s="161"/>
    </row>
    <row r="320" spans="1:1">
      <c r="A320" s="161"/>
    </row>
    <row r="321" spans="1:1">
      <c r="A321" s="161"/>
    </row>
    <row r="322" spans="1:1">
      <c r="A322" s="161"/>
    </row>
    <row r="323" spans="1:1">
      <c r="A323" s="161"/>
    </row>
    <row r="324" spans="1:1">
      <c r="A324" s="161"/>
    </row>
    <row r="325" spans="1:1">
      <c r="A325" s="161"/>
    </row>
    <row r="326" spans="1:1">
      <c r="A326" s="161"/>
    </row>
    <row r="327" spans="1:1">
      <c r="A327" s="161"/>
    </row>
  </sheetData>
  <mergeCells count="13">
    <mergeCell ref="A2:I2"/>
    <mergeCell ref="A3:I3"/>
    <mergeCell ref="C4:E4"/>
    <mergeCell ref="C102:D102"/>
    <mergeCell ref="F102:H102"/>
    <mergeCell ref="C101:D101"/>
    <mergeCell ref="F101:H101"/>
    <mergeCell ref="A6:I6"/>
    <mergeCell ref="C8:D8"/>
    <mergeCell ref="E8:I8"/>
    <mergeCell ref="B8:B9"/>
    <mergeCell ref="A8:A9"/>
    <mergeCell ref="A11:I11"/>
  </mergeCells>
  <phoneticPr fontId="0" type="noConversion"/>
  <pageMargins left="0.59055118110236227" right="0.59055118110236227" top="0.98425196850393704" bottom="0.59055118110236227" header="0" footer="0"/>
  <pageSetup paperSize="9" scale="48" orientation="landscape" r:id="rId1"/>
  <headerFooter alignWithMargins="0"/>
  <ignoredErrors>
    <ignoredError sqref="H92 H94 G78:G81 G23:G25 G73:G75 G49:G51 G14:G22 G71 H57:H62 G63:G69 H12:H25 H63:H84 G57:G62 H87:H88 F92:G92 G89:G91 H89:H91 D92:E92 G26:G48 H26:H56 H95:H99" evalError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37"/>
  <sheetViews>
    <sheetView view="pageBreakPreview" zoomScale="80" zoomScaleSheetLayoutView="80" workbookViewId="0">
      <selection activeCell="E4" sqref="E4"/>
    </sheetView>
  </sheetViews>
  <sheetFormatPr defaultRowHeight="18.75"/>
  <cols>
    <col min="1" max="1" width="60.28515625" style="50" customWidth="1"/>
    <col min="2" max="2" width="12.5703125" style="51" customWidth="1"/>
    <col min="3" max="3" width="14.85546875" style="51" customWidth="1"/>
    <col min="4" max="4" width="16.140625" style="51" customWidth="1"/>
    <col min="5" max="5" width="16.7109375" style="51" customWidth="1"/>
    <col min="6" max="6" width="16.140625" style="51" customWidth="1"/>
    <col min="7" max="7" width="17.140625" style="51" customWidth="1"/>
    <col min="8" max="16384" width="9.140625" style="50"/>
  </cols>
  <sheetData>
    <row r="2" spans="1:7" ht="33.75" customHeight="1">
      <c r="A2" s="527" t="s">
        <v>215</v>
      </c>
      <c r="B2" s="527"/>
      <c r="C2" s="527"/>
      <c r="D2" s="527"/>
      <c r="E2" s="527"/>
      <c r="F2" s="527"/>
      <c r="G2" s="527"/>
    </row>
    <row r="3" spans="1:7" ht="28.5" customHeight="1">
      <c r="A3" s="52"/>
      <c r="B3" s="53"/>
      <c r="C3" s="53"/>
      <c r="D3" s="52"/>
      <c r="E3" s="52"/>
      <c r="F3" s="52"/>
      <c r="G3" s="53"/>
    </row>
    <row r="4" spans="1:7" ht="60" customHeight="1">
      <c r="A4" s="126" t="s">
        <v>101</v>
      </c>
      <c r="B4" s="127" t="s">
        <v>7</v>
      </c>
      <c r="C4" s="30" t="s">
        <v>279</v>
      </c>
      <c r="D4" s="30" t="s">
        <v>302</v>
      </c>
      <c r="E4" s="30" t="s">
        <v>303</v>
      </c>
      <c r="F4" s="127" t="s">
        <v>199</v>
      </c>
      <c r="G4" s="128" t="s">
        <v>198</v>
      </c>
    </row>
    <row r="5" spans="1:7" ht="23.25" customHeight="1">
      <c r="A5" s="129">
        <v>1</v>
      </c>
      <c r="B5" s="130">
        <v>2</v>
      </c>
      <c r="C5" s="130">
        <v>3</v>
      </c>
      <c r="D5" s="130">
        <v>4</v>
      </c>
      <c r="E5" s="130">
        <v>5</v>
      </c>
      <c r="F5" s="130">
        <v>6</v>
      </c>
      <c r="G5" s="130">
        <v>7</v>
      </c>
    </row>
    <row r="6" spans="1:7" ht="44.25" customHeight="1">
      <c r="A6" s="131" t="s">
        <v>200</v>
      </c>
      <c r="B6" s="130">
        <v>6000</v>
      </c>
      <c r="C6" s="130"/>
      <c r="D6" s="132">
        <f>D7+D10</f>
        <v>0</v>
      </c>
      <c r="E6" s="132">
        <f>E7+E10</f>
        <v>0</v>
      </c>
      <c r="F6" s="132">
        <f>E6-D6</f>
        <v>0</v>
      </c>
      <c r="G6" s="132" t="e">
        <f>(E6/D6)*100</f>
        <v>#DIV/0!</v>
      </c>
    </row>
    <row r="7" spans="1:7" ht="31.5" customHeight="1">
      <c r="A7" s="133" t="s">
        <v>201</v>
      </c>
      <c r="B7" s="134">
        <v>6010</v>
      </c>
      <c r="C7" s="134"/>
      <c r="D7" s="135"/>
      <c r="E7" s="135"/>
      <c r="F7" s="132">
        <f t="shared" ref="F7:F12" si="0">E7-D7</f>
        <v>0</v>
      </c>
      <c r="G7" s="132" t="e">
        <f t="shared" ref="G7:G12" si="1">(E7/D7)*100</f>
        <v>#DIV/0!</v>
      </c>
    </row>
    <row r="8" spans="1:7" ht="21.75" customHeight="1">
      <c r="A8" s="133"/>
      <c r="B8" s="134"/>
      <c r="C8" s="134"/>
      <c r="D8" s="135"/>
      <c r="E8" s="135"/>
      <c r="F8" s="132">
        <f t="shared" si="0"/>
        <v>0</v>
      </c>
      <c r="G8" s="132" t="e">
        <f t="shared" si="1"/>
        <v>#DIV/0!</v>
      </c>
    </row>
    <row r="9" spans="1:7" ht="23.25" customHeight="1">
      <c r="A9" s="136"/>
      <c r="B9" s="130"/>
      <c r="C9" s="130"/>
      <c r="D9" s="132"/>
      <c r="E9" s="132"/>
      <c r="F9" s="132">
        <f t="shared" si="0"/>
        <v>0</v>
      </c>
      <c r="G9" s="132" t="e">
        <f t="shared" si="1"/>
        <v>#DIV/0!</v>
      </c>
    </row>
    <row r="10" spans="1:7" s="55" customFormat="1" ht="26.25" customHeight="1">
      <c r="A10" s="137" t="s">
        <v>202</v>
      </c>
      <c r="B10" s="138">
        <v>6020</v>
      </c>
      <c r="C10" s="138"/>
      <c r="D10" s="135"/>
      <c r="E10" s="135"/>
      <c r="F10" s="132">
        <f t="shared" si="0"/>
        <v>0</v>
      </c>
      <c r="G10" s="132" t="e">
        <f t="shared" si="1"/>
        <v>#DIV/0!</v>
      </c>
    </row>
    <row r="11" spans="1:7" ht="23.25" customHeight="1">
      <c r="A11" s="136"/>
      <c r="B11" s="130"/>
      <c r="C11" s="130"/>
      <c r="D11" s="132"/>
      <c r="E11" s="132"/>
      <c r="F11" s="132">
        <f t="shared" si="0"/>
        <v>0</v>
      </c>
      <c r="G11" s="132" t="e">
        <f t="shared" si="1"/>
        <v>#DIV/0!</v>
      </c>
    </row>
    <row r="12" spans="1:7" ht="24" customHeight="1">
      <c r="A12" s="136"/>
      <c r="B12" s="130"/>
      <c r="C12" s="130"/>
      <c r="D12" s="132"/>
      <c r="E12" s="132"/>
      <c r="F12" s="132">
        <f t="shared" si="0"/>
        <v>0</v>
      </c>
      <c r="G12" s="132" t="e">
        <f t="shared" si="1"/>
        <v>#DIV/0!</v>
      </c>
    </row>
    <row r="13" spans="1:7">
      <c r="A13" s="74"/>
      <c r="B13" s="75"/>
      <c r="C13" s="75"/>
      <c r="D13" s="76"/>
      <c r="E13" s="77"/>
      <c r="F13" s="77"/>
      <c r="G13" s="77"/>
    </row>
    <row r="14" spans="1:7" ht="26.25" customHeight="1">
      <c r="A14" s="69" t="s">
        <v>178</v>
      </c>
      <c r="B14" s="70"/>
      <c r="C14" s="70"/>
      <c r="D14" s="139" t="s">
        <v>57</v>
      </c>
      <c r="E14" s="78"/>
      <c r="F14" s="435" t="s">
        <v>190</v>
      </c>
      <c r="G14" s="435"/>
    </row>
    <row r="15" spans="1:7">
      <c r="A15" s="57" t="s">
        <v>180</v>
      </c>
      <c r="B15" s="58"/>
      <c r="C15" s="58"/>
      <c r="D15" s="57" t="s">
        <v>185</v>
      </c>
      <c r="E15" s="57"/>
      <c r="F15" s="465" t="s">
        <v>115</v>
      </c>
      <c r="G15" s="465"/>
    </row>
    <row r="16" spans="1:7">
      <c r="A16" s="74"/>
      <c r="B16" s="75"/>
      <c r="C16" s="75"/>
      <c r="D16" s="76"/>
      <c r="E16" s="77"/>
      <c r="F16" s="77"/>
      <c r="G16" s="77"/>
    </row>
    <row r="17" spans="1:7">
      <c r="A17" s="74"/>
      <c r="B17" s="75"/>
      <c r="C17" s="75"/>
      <c r="D17" s="76"/>
      <c r="E17" s="77"/>
      <c r="F17" s="77"/>
      <c r="G17" s="77"/>
    </row>
    <row r="18" spans="1:7">
      <c r="A18" s="74"/>
      <c r="B18" s="75"/>
      <c r="C18" s="75"/>
      <c r="D18" s="76"/>
      <c r="E18" s="77"/>
      <c r="F18" s="77"/>
      <c r="G18" s="77"/>
    </row>
    <row r="19" spans="1:7">
      <c r="A19" s="74"/>
      <c r="B19" s="75"/>
      <c r="C19" s="75"/>
      <c r="D19" s="76"/>
      <c r="E19" s="77"/>
      <c r="F19" s="77"/>
      <c r="G19" s="77"/>
    </row>
    <row r="20" spans="1:7">
      <c r="A20" s="74"/>
      <c r="B20" s="75"/>
      <c r="C20" s="75"/>
      <c r="D20" s="76"/>
      <c r="E20" s="77"/>
      <c r="F20" s="77"/>
      <c r="G20" s="77"/>
    </row>
    <row r="21" spans="1:7">
      <c r="A21" s="74"/>
      <c r="B21" s="75"/>
      <c r="C21" s="75"/>
      <c r="D21" s="76"/>
      <c r="E21" s="77"/>
      <c r="F21" s="77"/>
      <c r="G21" s="77"/>
    </row>
    <row r="22" spans="1:7">
      <c r="A22" s="74"/>
      <c r="B22" s="75"/>
      <c r="C22" s="75"/>
      <c r="D22" s="76"/>
      <c r="E22" s="77"/>
      <c r="F22" s="77"/>
      <c r="G22" s="77"/>
    </row>
    <row r="23" spans="1:7">
      <c r="A23" s="74"/>
      <c r="B23" s="75"/>
      <c r="C23" s="75"/>
      <c r="D23" s="76"/>
      <c r="E23" s="77"/>
      <c r="F23" s="77"/>
      <c r="G23" s="77"/>
    </row>
    <row r="24" spans="1:7">
      <c r="A24" s="74"/>
      <c r="B24" s="75"/>
      <c r="C24" s="75"/>
      <c r="D24" s="76"/>
      <c r="E24" s="77"/>
      <c r="F24" s="77"/>
      <c r="G24" s="77"/>
    </row>
    <row r="25" spans="1:7">
      <c r="A25" s="74"/>
      <c r="B25" s="75"/>
      <c r="C25" s="75"/>
      <c r="D25" s="76"/>
      <c r="E25" s="77"/>
      <c r="F25" s="77"/>
      <c r="G25" s="77"/>
    </row>
    <row r="26" spans="1:7">
      <c r="A26" s="74"/>
      <c r="B26" s="75"/>
      <c r="C26" s="75"/>
      <c r="D26" s="76"/>
      <c r="E26" s="77"/>
      <c r="F26" s="77"/>
      <c r="G26" s="77"/>
    </row>
    <row r="27" spans="1:7">
      <c r="A27" s="74"/>
      <c r="B27" s="75"/>
      <c r="C27" s="75"/>
      <c r="D27" s="76"/>
      <c r="E27" s="77"/>
      <c r="F27" s="77"/>
      <c r="G27" s="77"/>
    </row>
    <row r="28" spans="1:7">
      <c r="A28" s="74"/>
      <c r="B28" s="75"/>
      <c r="C28" s="75"/>
      <c r="D28" s="76"/>
      <c r="E28" s="77"/>
      <c r="F28" s="77"/>
      <c r="G28" s="77"/>
    </row>
    <row r="29" spans="1:7">
      <c r="A29" s="74"/>
      <c r="B29" s="75"/>
      <c r="C29" s="75"/>
      <c r="D29" s="76"/>
      <c r="E29" s="77"/>
      <c r="F29" s="77"/>
      <c r="G29" s="77"/>
    </row>
    <row r="30" spans="1:7">
      <c r="A30" s="74"/>
      <c r="B30" s="75"/>
      <c r="C30" s="75"/>
      <c r="D30" s="76"/>
      <c r="E30" s="77"/>
      <c r="F30" s="77"/>
      <c r="G30" s="77"/>
    </row>
    <row r="31" spans="1:7">
      <c r="A31" s="74"/>
      <c r="B31" s="75"/>
      <c r="C31" s="75"/>
      <c r="D31" s="76"/>
      <c r="E31" s="77"/>
      <c r="F31" s="77"/>
      <c r="G31" s="77"/>
    </row>
    <row r="32" spans="1:7">
      <c r="A32" s="74"/>
      <c r="B32" s="75"/>
      <c r="C32" s="75"/>
      <c r="D32" s="76"/>
      <c r="E32" s="77"/>
      <c r="F32" s="77"/>
      <c r="G32" s="77"/>
    </row>
    <row r="33" spans="1:7">
      <c r="A33" s="74"/>
      <c r="B33" s="75"/>
      <c r="C33" s="75"/>
      <c r="D33" s="76"/>
      <c r="E33" s="77"/>
      <c r="F33" s="77"/>
      <c r="G33" s="77"/>
    </row>
    <row r="34" spans="1:7">
      <c r="A34" s="74"/>
      <c r="B34" s="75"/>
      <c r="C34" s="75"/>
      <c r="D34" s="76"/>
      <c r="E34" s="77"/>
      <c r="F34" s="77"/>
      <c r="G34" s="77"/>
    </row>
    <row r="35" spans="1:7">
      <c r="A35" s="74"/>
      <c r="B35" s="75"/>
      <c r="C35" s="75"/>
      <c r="D35" s="76"/>
      <c r="E35" s="77"/>
      <c r="F35" s="77"/>
      <c r="G35" s="77"/>
    </row>
    <row r="36" spans="1:7">
      <c r="A36" s="74"/>
      <c r="B36" s="75"/>
      <c r="C36" s="75"/>
      <c r="D36" s="76"/>
      <c r="E36" s="77"/>
      <c r="F36" s="77"/>
      <c r="G36" s="77"/>
    </row>
    <row r="37" spans="1:7">
      <c r="A37" s="74"/>
      <c r="B37" s="75"/>
      <c r="C37" s="75"/>
      <c r="D37" s="76"/>
      <c r="E37" s="77"/>
      <c r="F37" s="77"/>
      <c r="G37" s="77"/>
    </row>
    <row r="38" spans="1:7">
      <c r="A38" s="74"/>
      <c r="B38" s="75"/>
      <c r="C38" s="75"/>
      <c r="D38" s="76"/>
      <c r="E38" s="77"/>
      <c r="F38" s="77"/>
      <c r="G38" s="77"/>
    </row>
    <row r="39" spans="1:7">
      <c r="A39" s="74"/>
      <c r="B39" s="75"/>
      <c r="C39" s="75"/>
      <c r="D39" s="76"/>
      <c r="E39" s="77"/>
      <c r="F39" s="77"/>
      <c r="G39" s="77"/>
    </row>
    <row r="40" spans="1:7">
      <c r="A40" s="74"/>
      <c r="B40" s="75"/>
      <c r="C40" s="75"/>
      <c r="D40" s="76"/>
      <c r="E40" s="77"/>
      <c r="F40" s="77"/>
      <c r="G40" s="77"/>
    </row>
    <row r="41" spans="1:7">
      <c r="A41" s="74"/>
      <c r="B41" s="75"/>
      <c r="C41" s="75"/>
      <c r="D41" s="76"/>
      <c r="E41" s="77"/>
      <c r="F41" s="77"/>
      <c r="G41" s="77"/>
    </row>
    <row r="42" spans="1:7">
      <c r="A42" s="74"/>
      <c r="B42" s="75"/>
      <c r="C42" s="75"/>
      <c r="D42" s="76"/>
      <c r="E42" s="77"/>
      <c r="F42" s="77"/>
      <c r="G42" s="77"/>
    </row>
    <row r="43" spans="1:7">
      <c r="A43" s="74"/>
      <c r="B43" s="75"/>
      <c r="C43" s="75"/>
      <c r="D43" s="76"/>
      <c r="E43" s="77"/>
      <c r="F43" s="77"/>
      <c r="G43" s="77"/>
    </row>
    <row r="44" spans="1:7">
      <c r="A44" s="74"/>
      <c r="B44" s="75"/>
      <c r="C44" s="75"/>
      <c r="D44" s="76"/>
      <c r="E44" s="77"/>
      <c r="F44" s="77"/>
      <c r="G44" s="77"/>
    </row>
    <row r="45" spans="1:7">
      <c r="A45" s="74"/>
      <c r="B45" s="75"/>
      <c r="C45" s="75"/>
      <c r="D45" s="76"/>
      <c r="E45" s="77"/>
      <c r="F45" s="77"/>
      <c r="G45" s="77"/>
    </row>
    <row r="46" spans="1:7">
      <c r="A46" s="74"/>
      <c r="B46" s="75"/>
      <c r="C46" s="75"/>
      <c r="D46" s="76"/>
      <c r="E46" s="77"/>
      <c r="F46" s="77"/>
      <c r="G46" s="77"/>
    </row>
    <row r="47" spans="1:7">
      <c r="A47" s="74"/>
      <c r="D47" s="79"/>
      <c r="E47" s="80"/>
      <c r="F47" s="80"/>
      <c r="G47" s="80"/>
    </row>
    <row r="48" spans="1:7">
      <c r="A48" s="60"/>
      <c r="D48" s="79"/>
      <c r="E48" s="80"/>
      <c r="F48" s="80"/>
      <c r="G48" s="80"/>
    </row>
    <row r="49" spans="1:7">
      <c r="A49" s="60"/>
      <c r="D49" s="79"/>
      <c r="E49" s="80"/>
      <c r="F49" s="80"/>
      <c r="G49" s="80"/>
    </row>
    <row r="50" spans="1:7">
      <c r="A50" s="60"/>
      <c r="D50" s="79"/>
      <c r="E50" s="80"/>
      <c r="F50" s="80"/>
      <c r="G50" s="80"/>
    </row>
    <row r="51" spans="1:7">
      <c r="A51" s="60"/>
      <c r="D51" s="79"/>
      <c r="E51" s="80"/>
      <c r="F51" s="80"/>
      <c r="G51" s="80"/>
    </row>
    <row r="52" spans="1:7">
      <c r="A52" s="60"/>
      <c r="D52" s="79"/>
      <c r="E52" s="80"/>
      <c r="F52" s="80"/>
      <c r="G52" s="80"/>
    </row>
    <row r="53" spans="1:7">
      <c r="A53" s="60"/>
      <c r="D53" s="79"/>
      <c r="E53" s="80"/>
      <c r="F53" s="80"/>
      <c r="G53" s="80"/>
    </row>
    <row r="54" spans="1:7">
      <c r="A54" s="60"/>
      <c r="D54" s="79"/>
      <c r="E54" s="80"/>
      <c r="F54" s="80"/>
      <c r="G54" s="80"/>
    </row>
    <row r="55" spans="1:7">
      <c r="A55" s="60"/>
      <c r="D55" s="79"/>
      <c r="E55" s="80"/>
      <c r="F55" s="80"/>
      <c r="G55" s="80"/>
    </row>
    <row r="56" spans="1:7">
      <c r="A56" s="60"/>
      <c r="D56" s="79"/>
      <c r="E56" s="80"/>
      <c r="F56" s="80"/>
      <c r="G56" s="80"/>
    </row>
    <row r="57" spans="1:7">
      <c r="A57" s="60"/>
      <c r="D57" s="79"/>
      <c r="E57" s="80"/>
      <c r="F57" s="80"/>
      <c r="G57" s="80"/>
    </row>
    <row r="58" spans="1:7">
      <c r="A58" s="60"/>
      <c r="D58" s="79"/>
      <c r="E58" s="80"/>
      <c r="F58" s="80"/>
      <c r="G58" s="80"/>
    </row>
    <row r="59" spans="1:7">
      <c r="A59" s="60"/>
      <c r="D59" s="79"/>
      <c r="E59" s="80"/>
      <c r="F59" s="80"/>
      <c r="G59" s="80"/>
    </row>
    <row r="60" spans="1:7">
      <c r="A60" s="60"/>
      <c r="D60" s="79"/>
      <c r="E60" s="80"/>
      <c r="F60" s="80"/>
      <c r="G60" s="80"/>
    </row>
    <row r="61" spans="1:7">
      <c r="A61" s="60"/>
      <c r="D61" s="79"/>
      <c r="E61" s="80"/>
      <c r="F61" s="80"/>
      <c r="G61" s="80"/>
    </row>
    <row r="62" spans="1:7">
      <c r="A62" s="60"/>
      <c r="D62" s="79"/>
      <c r="E62" s="80"/>
      <c r="F62" s="80"/>
      <c r="G62" s="80"/>
    </row>
    <row r="63" spans="1:7">
      <c r="A63" s="60"/>
      <c r="D63" s="79"/>
      <c r="E63" s="80"/>
      <c r="F63" s="80"/>
      <c r="G63" s="80"/>
    </row>
    <row r="64" spans="1:7">
      <c r="A64" s="60"/>
      <c r="D64" s="79"/>
      <c r="E64" s="80"/>
      <c r="F64" s="80"/>
      <c r="G64" s="80"/>
    </row>
    <row r="65" spans="1:7">
      <c r="A65" s="60"/>
      <c r="D65" s="79"/>
      <c r="E65" s="80"/>
      <c r="F65" s="80"/>
      <c r="G65" s="80"/>
    </row>
    <row r="66" spans="1:7">
      <c r="A66" s="60"/>
      <c r="D66" s="79"/>
      <c r="E66" s="80"/>
      <c r="F66" s="80"/>
      <c r="G66" s="80"/>
    </row>
    <row r="67" spans="1:7">
      <c r="A67" s="60"/>
      <c r="D67" s="79"/>
      <c r="E67" s="80"/>
      <c r="F67" s="80"/>
      <c r="G67" s="80"/>
    </row>
    <row r="68" spans="1:7">
      <c r="A68" s="60"/>
      <c r="D68" s="79"/>
      <c r="E68" s="80"/>
      <c r="F68" s="80"/>
      <c r="G68" s="80"/>
    </row>
    <row r="69" spans="1:7">
      <c r="A69" s="60"/>
      <c r="D69" s="79"/>
      <c r="E69" s="80"/>
      <c r="F69" s="80"/>
      <c r="G69" s="80"/>
    </row>
    <row r="70" spans="1:7">
      <c r="A70" s="60"/>
    </row>
    <row r="71" spans="1:7">
      <c r="A71" s="61"/>
    </row>
    <row r="72" spans="1:7">
      <c r="A72" s="61"/>
    </row>
    <row r="73" spans="1:7">
      <c r="A73" s="61"/>
    </row>
    <row r="74" spans="1:7">
      <c r="A74" s="61"/>
    </row>
    <row r="75" spans="1:7">
      <c r="A75" s="61"/>
    </row>
    <row r="76" spans="1:7">
      <c r="A76" s="61"/>
    </row>
    <row r="77" spans="1:7">
      <c r="A77" s="61"/>
    </row>
    <row r="78" spans="1:7">
      <c r="A78" s="61"/>
    </row>
    <row r="79" spans="1:7">
      <c r="A79" s="61"/>
    </row>
    <row r="80" spans="1:7">
      <c r="A80" s="61"/>
    </row>
    <row r="81" spans="1:1">
      <c r="A81" s="61"/>
    </row>
    <row r="82" spans="1:1">
      <c r="A82" s="61"/>
    </row>
    <row r="83" spans="1:1">
      <c r="A83" s="61"/>
    </row>
    <row r="84" spans="1:1">
      <c r="A84" s="61"/>
    </row>
    <row r="85" spans="1:1">
      <c r="A85" s="61"/>
    </row>
    <row r="86" spans="1:1">
      <c r="A86" s="61"/>
    </row>
    <row r="87" spans="1:1">
      <c r="A87" s="61"/>
    </row>
    <row r="88" spans="1:1">
      <c r="A88" s="61"/>
    </row>
    <row r="89" spans="1:1">
      <c r="A89" s="61"/>
    </row>
    <row r="90" spans="1:1">
      <c r="A90" s="61"/>
    </row>
    <row r="91" spans="1:1">
      <c r="A91" s="61"/>
    </row>
    <row r="92" spans="1:1">
      <c r="A92" s="61"/>
    </row>
    <row r="93" spans="1:1">
      <c r="A93" s="61"/>
    </row>
    <row r="94" spans="1:1">
      <c r="A94" s="61"/>
    </row>
    <row r="95" spans="1:1">
      <c r="A95" s="61"/>
    </row>
    <row r="96" spans="1:1">
      <c r="A96" s="61"/>
    </row>
    <row r="97" spans="1:1">
      <c r="A97" s="61"/>
    </row>
    <row r="98" spans="1:1">
      <c r="A98" s="61"/>
    </row>
    <row r="99" spans="1:1">
      <c r="A99" s="61"/>
    </row>
    <row r="100" spans="1:1">
      <c r="A100" s="61"/>
    </row>
    <row r="101" spans="1:1">
      <c r="A101" s="61"/>
    </row>
    <row r="102" spans="1:1">
      <c r="A102" s="61"/>
    </row>
    <row r="103" spans="1:1">
      <c r="A103" s="61"/>
    </row>
    <row r="104" spans="1:1">
      <c r="A104" s="61"/>
    </row>
    <row r="105" spans="1:1">
      <c r="A105" s="61"/>
    </row>
    <row r="106" spans="1:1">
      <c r="A106" s="61"/>
    </row>
    <row r="107" spans="1:1">
      <c r="A107" s="61"/>
    </row>
    <row r="108" spans="1:1">
      <c r="A108" s="61"/>
    </row>
    <row r="109" spans="1:1">
      <c r="A109" s="61"/>
    </row>
    <row r="110" spans="1:1">
      <c r="A110" s="61"/>
    </row>
    <row r="111" spans="1:1">
      <c r="A111" s="61"/>
    </row>
    <row r="112" spans="1:1">
      <c r="A112" s="61"/>
    </row>
    <row r="113" spans="1:1">
      <c r="A113" s="61"/>
    </row>
    <row r="114" spans="1:1">
      <c r="A114" s="61"/>
    </row>
    <row r="115" spans="1:1">
      <c r="A115" s="61"/>
    </row>
    <row r="116" spans="1:1">
      <c r="A116" s="61"/>
    </row>
    <row r="117" spans="1:1">
      <c r="A117" s="61"/>
    </row>
    <row r="118" spans="1:1">
      <c r="A118" s="61"/>
    </row>
    <row r="119" spans="1:1">
      <c r="A119" s="61"/>
    </row>
    <row r="120" spans="1:1">
      <c r="A120" s="61"/>
    </row>
    <row r="121" spans="1:1">
      <c r="A121" s="61"/>
    </row>
    <row r="122" spans="1:1">
      <c r="A122" s="61"/>
    </row>
    <row r="123" spans="1:1">
      <c r="A123" s="61"/>
    </row>
    <row r="124" spans="1:1">
      <c r="A124" s="61"/>
    </row>
    <row r="125" spans="1:1">
      <c r="A125" s="61"/>
    </row>
    <row r="126" spans="1:1">
      <c r="A126" s="61"/>
    </row>
    <row r="127" spans="1:1">
      <c r="A127" s="61"/>
    </row>
    <row r="128" spans="1:1">
      <c r="A128" s="61"/>
    </row>
    <row r="129" spans="1:1">
      <c r="A129" s="61"/>
    </row>
    <row r="130" spans="1:1">
      <c r="A130" s="61"/>
    </row>
    <row r="131" spans="1:1">
      <c r="A131" s="61"/>
    </row>
    <row r="132" spans="1:1">
      <c r="A132" s="61"/>
    </row>
    <row r="133" spans="1:1">
      <c r="A133" s="61"/>
    </row>
    <row r="134" spans="1:1">
      <c r="A134" s="61"/>
    </row>
    <row r="135" spans="1:1">
      <c r="A135" s="61"/>
    </row>
    <row r="136" spans="1:1">
      <c r="A136" s="61"/>
    </row>
    <row r="137" spans="1:1">
      <c r="A137" s="61"/>
    </row>
    <row r="138" spans="1:1">
      <c r="A138" s="61"/>
    </row>
    <row r="139" spans="1:1">
      <c r="A139" s="61"/>
    </row>
    <row r="140" spans="1:1">
      <c r="A140" s="61"/>
    </row>
    <row r="141" spans="1:1">
      <c r="A141" s="61"/>
    </row>
    <row r="142" spans="1:1">
      <c r="A142" s="61"/>
    </row>
    <row r="143" spans="1:1">
      <c r="A143" s="61"/>
    </row>
    <row r="144" spans="1:1">
      <c r="A144" s="61"/>
    </row>
    <row r="145" spans="1:1">
      <c r="A145" s="61"/>
    </row>
    <row r="146" spans="1:1">
      <c r="A146" s="61"/>
    </row>
    <row r="147" spans="1:1">
      <c r="A147" s="61"/>
    </row>
    <row r="148" spans="1:1">
      <c r="A148" s="61"/>
    </row>
    <row r="149" spans="1:1">
      <c r="A149" s="61"/>
    </row>
    <row r="150" spans="1:1">
      <c r="A150" s="61"/>
    </row>
    <row r="151" spans="1:1">
      <c r="A151" s="61"/>
    </row>
    <row r="152" spans="1:1">
      <c r="A152" s="61"/>
    </row>
    <row r="153" spans="1:1">
      <c r="A153" s="61"/>
    </row>
    <row r="154" spans="1:1">
      <c r="A154" s="61"/>
    </row>
    <row r="155" spans="1:1">
      <c r="A155" s="61"/>
    </row>
    <row r="156" spans="1:1">
      <c r="A156" s="61"/>
    </row>
    <row r="157" spans="1:1">
      <c r="A157" s="61"/>
    </row>
    <row r="158" spans="1:1">
      <c r="A158" s="61"/>
    </row>
    <row r="159" spans="1:1">
      <c r="A159" s="61"/>
    </row>
    <row r="160" spans="1:1">
      <c r="A160" s="61"/>
    </row>
    <row r="161" spans="1:1">
      <c r="A161" s="61"/>
    </row>
    <row r="162" spans="1:1">
      <c r="A162" s="61"/>
    </row>
    <row r="163" spans="1:1">
      <c r="A163" s="61"/>
    </row>
    <row r="164" spans="1:1">
      <c r="A164" s="61"/>
    </row>
    <row r="165" spans="1:1">
      <c r="A165" s="61"/>
    </row>
    <row r="166" spans="1:1">
      <c r="A166" s="61"/>
    </row>
    <row r="167" spans="1:1">
      <c r="A167" s="61"/>
    </row>
    <row r="168" spans="1:1">
      <c r="A168" s="61"/>
    </row>
    <row r="169" spans="1:1">
      <c r="A169" s="61"/>
    </row>
    <row r="170" spans="1:1">
      <c r="A170" s="61"/>
    </row>
    <row r="171" spans="1:1">
      <c r="A171" s="61"/>
    </row>
    <row r="172" spans="1:1">
      <c r="A172" s="61"/>
    </row>
    <row r="173" spans="1:1">
      <c r="A173" s="61"/>
    </row>
    <row r="174" spans="1:1">
      <c r="A174" s="61"/>
    </row>
    <row r="175" spans="1:1">
      <c r="A175" s="61"/>
    </row>
    <row r="176" spans="1:1">
      <c r="A176" s="61"/>
    </row>
    <row r="177" spans="1:1">
      <c r="A177" s="61"/>
    </row>
    <row r="178" spans="1:1">
      <c r="A178" s="61"/>
    </row>
    <row r="179" spans="1:1">
      <c r="A179" s="61"/>
    </row>
    <row r="180" spans="1:1">
      <c r="A180" s="61"/>
    </row>
    <row r="181" spans="1:1">
      <c r="A181" s="61"/>
    </row>
    <row r="182" spans="1:1">
      <c r="A182" s="61"/>
    </row>
    <row r="183" spans="1:1">
      <c r="A183" s="61"/>
    </row>
    <row r="184" spans="1:1">
      <c r="A184" s="61"/>
    </row>
    <row r="185" spans="1:1">
      <c r="A185" s="61"/>
    </row>
    <row r="186" spans="1:1">
      <c r="A186" s="61"/>
    </row>
    <row r="187" spans="1:1">
      <c r="A187" s="61"/>
    </row>
    <row r="188" spans="1:1">
      <c r="A188" s="61"/>
    </row>
    <row r="189" spans="1:1">
      <c r="A189" s="61"/>
    </row>
    <row r="190" spans="1:1">
      <c r="A190" s="61"/>
    </row>
    <row r="191" spans="1:1">
      <c r="A191" s="61"/>
    </row>
    <row r="192" spans="1:1">
      <c r="A192" s="61"/>
    </row>
    <row r="193" spans="1:1">
      <c r="A193" s="61"/>
    </row>
    <row r="194" spans="1:1">
      <c r="A194" s="61"/>
    </row>
    <row r="195" spans="1:1">
      <c r="A195" s="61"/>
    </row>
    <row r="196" spans="1:1">
      <c r="A196" s="61"/>
    </row>
    <row r="197" spans="1:1">
      <c r="A197" s="61"/>
    </row>
    <row r="198" spans="1:1">
      <c r="A198" s="61"/>
    </row>
    <row r="199" spans="1:1">
      <c r="A199" s="61"/>
    </row>
    <row r="200" spans="1:1">
      <c r="A200" s="61"/>
    </row>
    <row r="201" spans="1:1">
      <c r="A201" s="61"/>
    </row>
    <row r="202" spans="1:1">
      <c r="A202" s="61"/>
    </row>
    <row r="203" spans="1:1">
      <c r="A203" s="61"/>
    </row>
    <row r="204" spans="1:1">
      <c r="A204" s="61"/>
    </row>
    <row r="205" spans="1:1">
      <c r="A205" s="61"/>
    </row>
    <row r="206" spans="1:1">
      <c r="A206" s="61"/>
    </row>
    <row r="207" spans="1:1">
      <c r="A207" s="61"/>
    </row>
    <row r="208" spans="1:1">
      <c r="A208" s="61"/>
    </row>
    <row r="209" spans="1:1">
      <c r="A209" s="61"/>
    </row>
    <row r="210" spans="1:1">
      <c r="A210" s="61"/>
    </row>
    <row r="211" spans="1:1">
      <c r="A211" s="61"/>
    </row>
    <row r="212" spans="1:1">
      <c r="A212" s="61"/>
    </row>
    <row r="213" spans="1:1">
      <c r="A213" s="61"/>
    </row>
    <row r="214" spans="1:1">
      <c r="A214" s="61"/>
    </row>
    <row r="215" spans="1:1">
      <c r="A215" s="61"/>
    </row>
    <row r="216" spans="1:1">
      <c r="A216" s="61"/>
    </row>
    <row r="217" spans="1:1">
      <c r="A217" s="61"/>
    </row>
    <row r="218" spans="1:1">
      <c r="A218" s="61"/>
    </row>
    <row r="219" spans="1:1">
      <c r="A219" s="61"/>
    </row>
    <row r="220" spans="1:1">
      <c r="A220" s="61"/>
    </row>
    <row r="221" spans="1:1">
      <c r="A221" s="61"/>
    </row>
    <row r="222" spans="1:1">
      <c r="A222" s="61"/>
    </row>
    <row r="223" spans="1:1">
      <c r="A223" s="61"/>
    </row>
    <row r="224" spans="1:1">
      <c r="A224" s="61"/>
    </row>
    <row r="225" spans="1:1">
      <c r="A225" s="61"/>
    </row>
    <row r="226" spans="1:1">
      <c r="A226" s="61"/>
    </row>
    <row r="227" spans="1:1">
      <c r="A227" s="61"/>
    </row>
    <row r="228" spans="1:1">
      <c r="A228" s="61"/>
    </row>
    <row r="229" spans="1:1">
      <c r="A229" s="61"/>
    </row>
    <row r="230" spans="1:1">
      <c r="A230" s="61"/>
    </row>
    <row r="231" spans="1:1">
      <c r="A231" s="61"/>
    </row>
    <row r="232" spans="1:1">
      <c r="A232" s="61"/>
    </row>
    <row r="233" spans="1:1">
      <c r="A233" s="61"/>
    </row>
    <row r="234" spans="1:1">
      <c r="A234" s="61"/>
    </row>
    <row r="235" spans="1:1">
      <c r="A235" s="61"/>
    </row>
    <row r="236" spans="1:1">
      <c r="A236" s="61"/>
    </row>
    <row r="237" spans="1:1">
      <c r="A237" s="61"/>
    </row>
  </sheetData>
  <mergeCells count="3">
    <mergeCell ref="F14:G14"/>
    <mergeCell ref="F15:G15"/>
    <mergeCell ref="A2:G2"/>
  </mergeCells>
  <pageMargins left="0.23622047244094491" right="0.15748031496062992" top="0.19685039370078741" bottom="0.19685039370078741" header="0.31496062992125984" footer="0.31496062992125984"/>
  <pageSetup paperSize="9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2:H275"/>
  <sheetViews>
    <sheetView view="pageBreakPreview" zoomScale="60" workbookViewId="0">
      <selection activeCell="N38" sqref="N38"/>
    </sheetView>
  </sheetViews>
  <sheetFormatPr defaultRowHeight="18.75"/>
  <cols>
    <col min="1" max="1" width="59" style="2" customWidth="1"/>
    <col min="2" max="2" width="12.85546875" style="28" customWidth="1"/>
    <col min="3" max="3" width="15.7109375" style="334" customWidth="1"/>
    <col min="4" max="4" width="18" style="334" customWidth="1"/>
    <col min="5" max="5" width="16.7109375" style="334" customWidth="1"/>
    <col min="6" max="6" width="17" style="28" customWidth="1"/>
    <col min="7" max="7" width="16.5703125" style="28" customWidth="1"/>
    <col min="8" max="16384" width="9.140625" style="2"/>
  </cols>
  <sheetData>
    <row r="2" spans="1:7">
      <c r="A2" s="362" t="s">
        <v>212</v>
      </c>
      <c r="B2" s="362"/>
      <c r="C2" s="362"/>
      <c r="D2" s="362"/>
      <c r="E2" s="362"/>
      <c r="F2" s="362"/>
      <c r="G2" s="362"/>
    </row>
    <row r="3" spans="1:7" ht="7.5" customHeight="1">
      <c r="A3" s="198"/>
      <c r="B3" s="5"/>
      <c r="C3" s="5"/>
      <c r="D3" s="333"/>
      <c r="E3" s="333"/>
      <c r="F3" s="198"/>
      <c r="G3" s="5"/>
    </row>
    <row r="4" spans="1:7" ht="64.5" customHeight="1">
      <c r="A4" s="226" t="s">
        <v>101</v>
      </c>
      <c r="B4" s="174" t="s">
        <v>7</v>
      </c>
      <c r="C4" s="174" t="s">
        <v>279</v>
      </c>
      <c r="D4" s="174" t="s">
        <v>302</v>
      </c>
      <c r="E4" s="174" t="s">
        <v>303</v>
      </c>
      <c r="F4" s="174" t="s">
        <v>199</v>
      </c>
      <c r="G4" s="227" t="s">
        <v>216</v>
      </c>
    </row>
    <row r="5" spans="1:7" ht="23.25" customHeight="1">
      <c r="A5" s="228">
        <v>1</v>
      </c>
      <c r="B5" s="175">
        <v>2</v>
      </c>
      <c r="C5" s="175">
        <v>3</v>
      </c>
      <c r="D5" s="175">
        <v>4</v>
      </c>
      <c r="E5" s="175">
        <v>5</v>
      </c>
      <c r="F5" s="175">
        <v>6</v>
      </c>
      <c r="G5" s="175">
        <v>7</v>
      </c>
    </row>
    <row r="6" spans="1:7" ht="58.5" customHeight="1">
      <c r="A6" s="229" t="s">
        <v>194</v>
      </c>
      <c r="B6" s="230">
        <v>1018</v>
      </c>
      <c r="C6" s="141">
        <f>SUM(C7:C23)</f>
        <v>-482</v>
      </c>
      <c r="D6" s="141">
        <f>SUM(D7:D23)</f>
        <v>-444</v>
      </c>
      <c r="E6" s="141">
        <f>SUM(E7:E23)</f>
        <v>-337</v>
      </c>
      <c r="F6" s="231">
        <f>E6-D6</f>
        <v>107</v>
      </c>
      <c r="G6" s="231">
        <f>(E6/D6)*100</f>
        <v>75.900900900900908</v>
      </c>
    </row>
    <row r="7" spans="1:7" ht="24.75" customHeight="1">
      <c r="A7" s="142" t="s">
        <v>236</v>
      </c>
      <c r="B7" s="232"/>
      <c r="C7" s="140">
        <v>-11</v>
      </c>
      <c r="D7" s="322">
        <v>-13</v>
      </c>
      <c r="E7" s="140">
        <v>-23</v>
      </c>
      <c r="F7" s="233">
        <f t="shared" ref="F7:F38" si="0">E7-D7</f>
        <v>-10</v>
      </c>
      <c r="G7" s="233">
        <f t="shared" ref="G7:G38" si="1">(E7/D7)*100</f>
        <v>176.92307692307691</v>
      </c>
    </row>
    <row r="8" spans="1:7" ht="20.25" customHeight="1">
      <c r="A8" s="142" t="s">
        <v>237</v>
      </c>
      <c r="B8" s="232"/>
      <c r="C8" s="140">
        <v>-16</v>
      </c>
      <c r="D8" s="322">
        <v>-15</v>
      </c>
      <c r="E8" s="140">
        <v>-18</v>
      </c>
      <c r="F8" s="233">
        <f t="shared" si="0"/>
        <v>-3</v>
      </c>
      <c r="G8" s="233">
        <f t="shared" si="1"/>
        <v>120</v>
      </c>
    </row>
    <row r="9" spans="1:7" ht="36.75" customHeight="1">
      <c r="A9" s="142" t="s">
        <v>238</v>
      </c>
      <c r="B9" s="232"/>
      <c r="C9" s="140">
        <v>0</v>
      </c>
      <c r="D9" s="322">
        <v>-1</v>
      </c>
      <c r="E9" s="140">
        <v>0</v>
      </c>
      <c r="F9" s="233">
        <f t="shared" si="0"/>
        <v>1</v>
      </c>
      <c r="G9" s="233">
        <f t="shared" si="1"/>
        <v>0</v>
      </c>
    </row>
    <row r="10" spans="1:7" ht="26.25" customHeight="1">
      <c r="A10" s="142" t="s">
        <v>239</v>
      </c>
      <c r="B10" s="232"/>
      <c r="C10" s="140">
        <v>-18</v>
      </c>
      <c r="D10" s="322">
        <v>-10</v>
      </c>
      <c r="E10" s="140">
        <v>-6</v>
      </c>
      <c r="F10" s="233">
        <f t="shared" si="0"/>
        <v>4</v>
      </c>
      <c r="G10" s="233">
        <f t="shared" si="1"/>
        <v>60</v>
      </c>
    </row>
    <row r="11" spans="1:7" ht="26.25" customHeight="1">
      <c r="A11" s="142" t="s">
        <v>240</v>
      </c>
      <c r="B11" s="232"/>
      <c r="C11" s="140">
        <v>-132</v>
      </c>
      <c r="D11" s="322">
        <v>-175</v>
      </c>
      <c r="E11" s="140">
        <v>-17</v>
      </c>
      <c r="F11" s="233">
        <f t="shared" si="0"/>
        <v>158</v>
      </c>
      <c r="G11" s="233">
        <f t="shared" si="1"/>
        <v>9.7142857142857135</v>
      </c>
    </row>
    <row r="12" spans="1:7" ht="26.25" customHeight="1">
      <c r="A12" s="142" t="s">
        <v>241</v>
      </c>
      <c r="B12" s="232"/>
      <c r="C12" s="140">
        <v>-3</v>
      </c>
      <c r="D12" s="322">
        <v>-5</v>
      </c>
      <c r="E12" s="140">
        <v>-2</v>
      </c>
      <c r="F12" s="233">
        <f t="shared" si="0"/>
        <v>3</v>
      </c>
      <c r="G12" s="233">
        <f t="shared" si="1"/>
        <v>40</v>
      </c>
    </row>
    <row r="13" spans="1:7" ht="39.75" customHeight="1">
      <c r="A13" s="142" t="s">
        <v>298</v>
      </c>
      <c r="B13" s="232"/>
      <c r="C13" s="140">
        <v>-2</v>
      </c>
      <c r="D13" s="322">
        <v>0</v>
      </c>
      <c r="E13" s="140">
        <v>-2</v>
      </c>
      <c r="F13" s="233">
        <f t="shared" si="0"/>
        <v>-2</v>
      </c>
      <c r="G13" s="234" t="e">
        <f t="shared" si="1"/>
        <v>#DIV/0!</v>
      </c>
    </row>
    <row r="14" spans="1:7" ht="39" customHeight="1">
      <c r="A14" s="142" t="s">
        <v>242</v>
      </c>
      <c r="B14" s="232"/>
      <c r="C14" s="140">
        <v>-114</v>
      </c>
      <c r="D14" s="322">
        <v>-80</v>
      </c>
      <c r="E14" s="140">
        <v>-14</v>
      </c>
      <c r="F14" s="233">
        <f t="shared" si="0"/>
        <v>66</v>
      </c>
      <c r="G14" s="233">
        <f t="shared" si="1"/>
        <v>17.5</v>
      </c>
    </row>
    <row r="15" spans="1:7" ht="27" customHeight="1">
      <c r="A15" s="235" t="s">
        <v>313</v>
      </c>
      <c r="B15" s="236"/>
      <c r="C15" s="163">
        <v>-48</v>
      </c>
      <c r="D15" s="322">
        <v>-48</v>
      </c>
      <c r="E15" s="163">
        <v>0</v>
      </c>
      <c r="F15" s="233">
        <f t="shared" si="0"/>
        <v>48</v>
      </c>
      <c r="G15" s="234">
        <f t="shared" si="1"/>
        <v>0</v>
      </c>
    </row>
    <row r="16" spans="1:7" ht="36" customHeight="1">
      <c r="A16" s="142" t="s">
        <v>299</v>
      </c>
      <c r="B16" s="237"/>
      <c r="C16" s="194">
        <v>-55</v>
      </c>
      <c r="D16" s="322">
        <v>0</v>
      </c>
      <c r="E16" s="194">
        <v>-173</v>
      </c>
      <c r="F16" s="238">
        <f t="shared" si="0"/>
        <v>-173</v>
      </c>
      <c r="G16" s="239" t="e">
        <f t="shared" si="1"/>
        <v>#DIV/0!</v>
      </c>
    </row>
    <row r="17" spans="1:7" ht="22.5" customHeight="1">
      <c r="A17" s="142" t="s">
        <v>243</v>
      </c>
      <c r="B17" s="232"/>
      <c r="C17" s="140">
        <v>-49</v>
      </c>
      <c r="D17" s="322">
        <v>-50</v>
      </c>
      <c r="E17" s="140">
        <v>-51</v>
      </c>
      <c r="F17" s="233">
        <f t="shared" si="0"/>
        <v>-1</v>
      </c>
      <c r="G17" s="233">
        <f t="shared" si="1"/>
        <v>102</v>
      </c>
    </row>
    <row r="18" spans="1:7" ht="26.25" customHeight="1">
      <c r="A18" s="235" t="s">
        <v>251</v>
      </c>
      <c r="B18" s="236"/>
      <c r="C18" s="140">
        <v>-8</v>
      </c>
      <c r="D18" s="322">
        <v>-8</v>
      </c>
      <c r="E18" s="140">
        <v>-9</v>
      </c>
      <c r="F18" s="233">
        <f t="shared" si="0"/>
        <v>-1</v>
      </c>
      <c r="G18" s="233">
        <f t="shared" si="1"/>
        <v>112.5</v>
      </c>
    </row>
    <row r="19" spans="1:7" ht="26.25" customHeight="1">
      <c r="A19" s="142" t="s">
        <v>244</v>
      </c>
      <c r="B19" s="232"/>
      <c r="C19" s="140">
        <v>-8</v>
      </c>
      <c r="D19" s="322">
        <v>-10</v>
      </c>
      <c r="E19" s="140">
        <v>-8</v>
      </c>
      <c r="F19" s="233">
        <f t="shared" si="0"/>
        <v>2</v>
      </c>
      <c r="G19" s="233">
        <f t="shared" si="1"/>
        <v>80</v>
      </c>
    </row>
    <row r="20" spans="1:7" ht="26.25" customHeight="1">
      <c r="A20" s="142" t="s">
        <v>245</v>
      </c>
      <c r="B20" s="232"/>
      <c r="C20" s="140">
        <v>0</v>
      </c>
      <c r="D20" s="322">
        <v>-2</v>
      </c>
      <c r="E20" s="140">
        <v>-1</v>
      </c>
      <c r="F20" s="233">
        <f t="shared" si="0"/>
        <v>1</v>
      </c>
      <c r="G20" s="233">
        <f t="shared" si="1"/>
        <v>50</v>
      </c>
    </row>
    <row r="21" spans="1:7" ht="25.5" customHeight="1">
      <c r="A21" s="142" t="s">
        <v>246</v>
      </c>
      <c r="B21" s="232"/>
      <c r="C21" s="140">
        <v>-10</v>
      </c>
      <c r="D21" s="322">
        <v>-13</v>
      </c>
      <c r="E21" s="140">
        <v>-3</v>
      </c>
      <c r="F21" s="233">
        <f t="shared" si="0"/>
        <v>10</v>
      </c>
      <c r="G21" s="233">
        <f t="shared" si="1"/>
        <v>23.076923076923077</v>
      </c>
    </row>
    <row r="22" spans="1:7" ht="25.5" customHeight="1">
      <c r="A22" s="240" t="s">
        <v>273</v>
      </c>
      <c r="B22" s="241"/>
      <c r="C22" s="178">
        <v>0</v>
      </c>
      <c r="D22" s="322">
        <v>-4</v>
      </c>
      <c r="E22" s="178">
        <v>0</v>
      </c>
      <c r="F22" s="242">
        <f t="shared" si="0"/>
        <v>4</v>
      </c>
      <c r="G22" s="242">
        <f t="shared" si="1"/>
        <v>0</v>
      </c>
    </row>
    <row r="23" spans="1:7" ht="35.25" customHeight="1">
      <c r="A23" s="142" t="s">
        <v>249</v>
      </c>
      <c r="B23" s="243"/>
      <c r="C23" s="140">
        <v>-8</v>
      </c>
      <c r="D23" s="322">
        <v>-10</v>
      </c>
      <c r="E23" s="140">
        <v>-10</v>
      </c>
      <c r="F23" s="233">
        <f t="shared" si="0"/>
        <v>0</v>
      </c>
      <c r="G23" s="233">
        <f t="shared" si="1"/>
        <v>100</v>
      </c>
    </row>
    <row r="24" spans="1:7" s="8" customFormat="1" ht="28.5" customHeight="1">
      <c r="A24" s="229" t="s">
        <v>195</v>
      </c>
      <c r="B24" s="244">
        <v>1049</v>
      </c>
      <c r="C24" s="141">
        <f>SUM(C25:C36)</f>
        <v>-160</v>
      </c>
      <c r="D24" s="141">
        <f>SUM(D25:D36)</f>
        <v>-148</v>
      </c>
      <c r="E24" s="141">
        <f>SUM(E25:E36)</f>
        <v>-163</v>
      </c>
      <c r="F24" s="231">
        <f t="shared" ref="F24:F45" si="2">E24-D24</f>
        <v>-15</v>
      </c>
      <c r="G24" s="231">
        <f t="shared" ref="G24:G45" si="3">(E24/D24)*100</f>
        <v>110.13513513513513</v>
      </c>
    </row>
    <row r="25" spans="1:7" s="8" customFormat="1" ht="23.25" customHeight="1">
      <c r="A25" s="142" t="s">
        <v>248</v>
      </c>
      <c r="B25" s="143"/>
      <c r="C25" s="140">
        <v>-2</v>
      </c>
      <c r="D25" s="140">
        <v>-5</v>
      </c>
      <c r="E25" s="140">
        <v>-1</v>
      </c>
      <c r="F25" s="233">
        <f t="shared" si="0"/>
        <v>4</v>
      </c>
      <c r="G25" s="233">
        <f t="shared" si="1"/>
        <v>20</v>
      </c>
    </row>
    <row r="26" spans="1:7" s="8" customFormat="1" ht="22.5" customHeight="1">
      <c r="A26" s="142" t="s">
        <v>264</v>
      </c>
      <c r="B26" s="143"/>
      <c r="C26" s="140">
        <v>-34</v>
      </c>
      <c r="D26" s="140">
        <v>-20</v>
      </c>
      <c r="E26" s="140">
        <v>-4</v>
      </c>
      <c r="F26" s="233">
        <f t="shared" si="0"/>
        <v>16</v>
      </c>
      <c r="G26" s="233">
        <f t="shared" si="1"/>
        <v>20</v>
      </c>
    </row>
    <row r="27" spans="1:7" s="8" customFormat="1" ht="37.5" customHeight="1">
      <c r="A27" s="142" t="s">
        <v>293</v>
      </c>
      <c r="B27" s="143"/>
      <c r="C27" s="140">
        <v>-6</v>
      </c>
      <c r="D27" s="140">
        <v>-7</v>
      </c>
      <c r="E27" s="140">
        <v>-6</v>
      </c>
      <c r="F27" s="233">
        <f t="shared" si="0"/>
        <v>1</v>
      </c>
      <c r="G27" s="233">
        <f t="shared" si="1"/>
        <v>85.714285714285708</v>
      </c>
    </row>
    <row r="28" spans="1:7" s="8" customFormat="1" ht="23.25" customHeight="1">
      <c r="A28" s="142" t="s">
        <v>239</v>
      </c>
      <c r="B28" s="143"/>
      <c r="C28" s="140">
        <v>-3</v>
      </c>
      <c r="D28" s="140">
        <v>0</v>
      </c>
      <c r="E28" s="140">
        <v>0</v>
      </c>
      <c r="F28" s="233">
        <f t="shared" si="0"/>
        <v>0</v>
      </c>
      <c r="G28" s="234" t="e">
        <f t="shared" si="1"/>
        <v>#DIV/0!</v>
      </c>
    </row>
    <row r="29" spans="1:7" s="8" customFormat="1" ht="21" customHeight="1">
      <c r="A29" s="142" t="s">
        <v>276</v>
      </c>
      <c r="B29" s="143"/>
      <c r="C29" s="140">
        <v>-70</v>
      </c>
      <c r="D29" s="140">
        <v>-67</v>
      </c>
      <c r="E29" s="140">
        <v>-77</v>
      </c>
      <c r="F29" s="233">
        <f t="shared" si="0"/>
        <v>-10</v>
      </c>
      <c r="G29" s="233">
        <f t="shared" si="1"/>
        <v>114.92537313432835</v>
      </c>
    </row>
    <row r="30" spans="1:7" s="8" customFormat="1" ht="21.75" customHeight="1">
      <c r="A30" s="245" t="s">
        <v>292</v>
      </c>
      <c r="B30" s="246"/>
      <c r="C30" s="193">
        <v>-28</v>
      </c>
      <c r="D30" s="193">
        <v>-30</v>
      </c>
      <c r="E30" s="193">
        <v>-36</v>
      </c>
      <c r="F30" s="247">
        <f t="shared" si="0"/>
        <v>-6</v>
      </c>
      <c r="G30" s="233">
        <f t="shared" si="1"/>
        <v>120</v>
      </c>
    </row>
    <row r="31" spans="1:7" s="8" customFormat="1" ht="44.25" customHeight="1">
      <c r="A31" s="245" t="s">
        <v>294</v>
      </c>
      <c r="B31" s="246"/>
      <c r="C31" s="193">
        <v>-1</v>
      </c>
      <c r="D31" s="193">
        <v>-2</v>
      </c>
      <c r="E31" s="193">
        <v>-1</v>
      </c>
      <c r="F31" s="247">
        <f t="shared" si="0"/>
        <v>1</v>
      </c>
      <c r="G31" s="247">
        <f t="shared" si="1"/>
        <v>50</v>
      </c>
    </row>
    <row r="32" spans="1:7" s="8" customFormat="1" ht="57" customHeight="1">
      <c r="A32" s="142" t="s">
        <v>250</v>
      </c>
      <c r="B32" s="143"/>
      <c r="C32" s="140">
        <v>-1</v>
      </c>
      <c r="D32" s="140">
        <v>-2</v>
      </c>
      <c r="E32" s="140">
        <v>-7</v>
      </c>
      <c r="F32" s="233">
        <f t="shared" si="0"/>
        <v>-5</v>
      </c>
      <c r="G32" s="233">
        <f t="shared" si="1"/>
        <v>350</v>
      </c>
    </row>
    <row r="33" spans="1:7" s="8" customFormat="1" ht="26.25" customHeight="1">
      <c r="A33" s="328" t="s">
        <v>316</v>
      </c>
      <c r="B33" s="329"/>
      <c r="C33" s="330">
        <v>0</v>
      </c>
      <c r="D33" s="330">
        <v>0</v>
      </c>
      <c r="E33" s="330">
        <v>-14</v>
      </c>
      <c r="F33" s="331">
        <f t="shared" si="0"/>
        <v>-14</v>
      </c>
      <c r="G33" s="234" t="e">
        <f t="shared" si="1"/>
        <v>#DIV/0!</v>
      </c>
    </row>
    <row r="34" spans="1:7" s="8" customFormat="1" ht="37.5" customHeight="1">
      <c r="A34" s="328" t="s">
        <v>295</v>
      </c>
      <c r="B34" s="329"/>
      <c r="C34" s="330">
        <v>0</v>
      </c>
      <c r="D34" s="330">
        <v>0</v>
      </c>
      <c r="E34" s="330">
        <v>-2</v>
      </c>
      <c r="F34" s="331">
        <f t="shared" si="0"/>
        <v>-2</v>
      </c>
      <c r="G34" s="332" t="e">
        <f t="shared" si="1"/>
        <v>#DIV/0!</v>
      </c>
    </row>
    <row r="35" spans="1:7" s="8" customFormat="1" ht="26.25" customHeight="1">
      <c r="A35" s="328" t="s">
        <v>317</v>
      </c>
      <c r="B35" s="329"/>
      <c r="C35" s="330">
        <v>0</v>
      </c>
      <c r="D35" s="330">
        <v>0</v>
      </c>
      <c r="E35" s="330">
        <v>-4</v>
      </c>
      <c r="F35" s="331">
        <f t="shared" si="0"/>
        <v>-4</v>
      </c>
      <c r="G35" s="332" t="e">
        <f t="shared" si="1"/>
        <v>#DIV/0!</v>
      </c>
    </row>
    <row r="36" spans="1:7" s="8" customFormat="1" ht="23.25" customHeight="1">
      <c r="A36" s="142" t="s">
        <v>247</v>
      </c>
      <c r="B36" s="143"/>
      <c r="C36" s="140">
        <v>-15</v>
      </c>
      <c r="D36" s="140">
        <v>-15</v>
      </c>
      <c r="E36" s="140">
        <v>-11</v>
      </c>
      <c r="F36" s="233">
        <f t="shared" si="0"/>
        <v>4</v>
      </c>
      <c r="G36" s="233">
        <f t="shared" si="1"/>
        <v>73.333333333333329</v>
      </c>
    </row>
    <row r="37" spans="1:7" s="8" customFormat="1" ht="24" customHeight="1">
      <c r="A37" s="248" t="s">
        <v>196</v>
      </c>
      <c r="B37" s="244">
        <v>1067</v>
      </c>
      <c r="C37" s="141">
        <f>SUM(C38:C38)</f>
        <v>-3</v>
      </c>
      <c r="D37" s="141">
        <f>SUM(D38:D38)</f>
        <v>-10</v>
      </c>
      <c r="E37" s="141">
        <f>SUM(E38:E38)</f>
        <v>-2</v>
      </c>
      <c r="F37" s="231">
        <f t="shared" si="2"/>
        <v>8</v>
      </c>
      <c r="G37" s="231">
        <f t="shared" si="3"/>
        <v>20</v>
      </c>
    </row>
    <row r="38" spans="1:7" s="8" customFormat="1" ht="24" customHeight="1">
      <c r="A38" s="249" t="s">
        <v>252</v>
      </c>
      <c r="B38" s="143"/>
      <c r="C38" s="140">
        <v>-3</v>
      </c>
      <c r="D38" s="140">
        <v>-10</v>
      </c>
      <c r="E38" s="140">
        <v>-2</v>
      </c>
      <c r="F38" s="233">
        <f t="shared" si="0"/>
        <v>8</v>
      </c>
      <c r="G38" s="233">
        <f t="shared" si="1"/>
        <v>20</v>
      </c>
    </row>
    <row r="39" spans="1:7" s="8" customFormat="1" ht="30.75" customHeight="1">
      <c r="A39" s="229" t="s">
        <v>197</v>
      </c>
      <c r="B39" s="244">
        <v>1086</v>
      </c>
      <c r="C39" s="141">
        <f>SUM(C40:C45)</f>
        <v>-434</v>
      </c>
      <c r="D39" s="141">
        <f>SUM(D40:D45)</f>
        <v>-600</v>
      </c>
      <c r="E39" s="141">
        <f>SUM(E40:E45)</f>
        <v>-502</v>
      </c>
      <c r="F39" s="231">
        <f t="shared" si="2"/>
        <v>98</v>
      </c>
      <c r="G39" s="231">
        <f t="shared" si="3"/>
        <v>83.666666666666671</v>
      </c>
    </row>
    <row r="40" spans="1:7" s="8" customFormat="1" ht="26.25" customHeight="1">
      <c r="A40" s="142" t="s">
        <v>253</v>
      </c>
      <c r="B40" s="143"/>
      <c r="C40" s="140">
        <v>-306</v>
      </c>
      <c r="D40" s="140">
        <v>-500</v>
      </c>
      <c r="E40" s="140">
        <v>-346</v>
      </c>
      <c r="F40" s="233">
        <f t="shared" si="2"/>
        <v>154</v>
      </c>
      <c r="G40" s="233">
        <f t="shared" si="3"/>
        <v>69.199999999999989</v>
      </c>
    </row>
    <row r="41" spans="1:7" s="8" customFormat="1" ht="39" customHeight="1">
      <c r="A41" s="142" t="s">
        <v>254</v>
      </c>
      <c r="B41" s="143"/>
      <c r="C41" s="140">
        <v>-3</v>
      </c>
      <c r="D41" s="140">
        <v>0</v>
      </c>
      <c r="E41" s="140">
        <v>0</v>
      </c>
      <c r="F41" s="233">
        <f t="shared" si="2"/>
        <v>0</v>
      </c>
      <c r="G41" s="234" t="e">
        <f t="shared" si="3"/>
        <v>#DIV/0!</v>
      </c>
    </row>
    <row r="42" spans="1:7" s="8" customFormat="1" ht="39" customHeight="1">
      <c r="A42" s="235" t="s">
        <v>265</v>
      </c>
      <c r="B42" s="250"/>
      <c r="C42" s="163">
        <v>-4</v>
      </c>
      <c r="D42" s="163">
        <v>0</v>
      </c>
      <c r="E42" s="163">
        <v>0</v>
      </c>
      <c r="F42" s="233">
        <f t="shared" si="2"/>
        <v>0</v>
      </c>
      <c r="G42" s="234" t="e">
        <f t="shared" si="3"/>
        <v>#DIV/0!</v>
      </c>
    </row>
    <row r="43" spans="1:7" s="8" customFormat="1" ht="40.5" customHeight="1">
      <c r="A43" s="142" t="s">
        <v>255</v>
      </c>
      <c r="B43" s="143"/>
      <c r="C43" s="140">
        <v>-29</v>
      </c>
      <c r="D43" s="140">
        <v>-40</v>
      </c>
      <c r="E43" s="140">
        <v>-33</v>
      </c>
      <c r="F43" s="233">
        <f t="shared" si="2"/>
        <v>7</v>
      </c>
      <c r="G43" s="233">
        <f t="shared" si="3"/>
        <v>82.5</v>
      </c>
    </row>
    <row r="44" spans="1:7" s="8" customFormat="1" ht="39" customHeight="1">
      <c r="A44" s="142" t="s">
        <v>256</v>
      </c>
      <c r="B44" s="143"/>
      <c r="C44" s="140">
        <v>-92</v>
      </c>
      <c r="D44" s="140">
        <v>-30</v>
      </c>
      <c r="E44" s="140">
        <v>-123</v>
      </c>
      <c r="F44" s="233">
        <f t="shared" si="2"/>
        <v>-93</v>
      </c>
      <c r="G44" s="233">
        <f t="shared" si="3"/>
        <v>409.99999999999994</v>
      </c>
    </row>
    <row r="45" spans="1:7" s="8" customFormat="1" ht="23.25" customHeight="1">
      <c r="A45" s="142" t="s">
        <v>257</v>
      </c>
      <c r="B45" s="143"/>
      <c r="C45" s="176">
        <v>0</v>
      </c>
      <c r="D45" s="140">
        <v>-30</v>
      </c>
      <c r="E45" s="176">
        <v>0</v>
      </c>
      <c r="F45" s="233">
        <f t="shared" si="2"/>
        <v>30</v>
      </c>
      <c r="G45" s="233">
        <f t="shared" si="3"/>
        <v>0</v>
      </c>
    </row>
    <row r="46" spans="1:7" s="8" customFormat="1" ht="27.75" customHeight="1">
      <c r="A46" s="229" t="s">
        <v>125</v>
      </c>
      <c r="B46" s="244">
        <v>1073</v>
      </c>
      <c r="C46" s="141">
        <f>SUM(C47:C50)</f>
        <v>524</v>
      </c>
      <c r="D46" s="141">
        <f>SUM(D47:D50)</f>
        <v>800</v>
      </c>
      <c r="E46" s="141">
        <f>SUM(E47:E50)</f>
        <v>701</v>
      </c>
      <c r="F46" s="231">
        <f t="shared" ref="F46:F50" si="4">E46-D46</f>
        <v>-99</v>
      </c>
      <c r="G46" s="231">
        <f t="shared" ref="G46:G50" si="5">(E46/D46)*100</f>
        <v>87.625</v>
      </c>
    </row>
    <row r="47" spans="1:7" s="8" customFormat="1" ht="40.5" customHeight="1">
      <c r="A47" s="142" t="s">
        <v>266</v>
      </c>
      <c r="B47" s="143"/>
      <c r="C47" s="140">
        <v>469</v>
      </c>
      <c r="D47" s="140">
        <v>755</v>
      </c>
      <c r="E47" s="140">
        <v>636</v>
      </c>
      <c r="F47" s="233">
        <f t="shared" si="4"/>
        <v>-119</v>
      </c>
      <c r="G47" s="233">
        <f t="shared" si="5"/>
        <v>84.238410596026498</v>
      </c>
    </row>
    <row r="48" spans="1:7" s="8" customFormat="1" ht="43.5" customHeight="1">
      <c r="A48" s="165" t="s">
        <v>318</v>
      </c>
      <c r="B48" s="251"/>
      <c r="C48" s="140">
        <v>17</v>
      </c>
      <c r="D48" s="164">
        <v>0</v>
      </c>
      <c r="E48" s="140">
        <v>10</v>
      </c>
      <c r="F48" s="233">
        <f t="shared" si="4"/>
        <v>10</v>
      </c>
      <c r="G48" s="234" t="e">
        <f t="shared" si="5"/>
        <v>#DIV/0!</v>
      </c>
    </row>
    <row r="49" spans="1:8" s="8" customFormat="1" ht="23.25" customHeight="1">
      <c r="A49" s="252" t="s">
        <v>319</v>
      </c>
      <c r="B49" s="253"/>
      <c r="C49" s="187">
        <v>0</v>
      </c>
      <c r="D49" s="187">
        <v>0</v>
      </c>
      <c r="E49" s="187">
        <v>5</v>
      </c>
      <c r="F49" s="233">
        <f t="shared" si="4"/>
        <v>5</v>
      </c>
      <c r="G49" s="254"/>
    </row>
    <row r="50" spans="1:8" s="8" customFormat="1" ht="27" customHeight="1">
      <c r="A50" s="142" t="s">
        <v>258</v>
      </c>
      <c r="B50" s="143"/>
      <c r="C50" s="140">
        <v>38</v>
      </c>
      <c r="D50" s="140">
        <v>45</v>
      </c>
      <c r="E50" s="140">
        <v>50</v>
      </c>
      <c r="F50" s="233">
        <f t="shared" si="4"/>
        <v>5</v>
      </c>
      <c r="G50" s="233">
        <f t="shared" si="5"/>
        <v>111.11111111111111</v>
      </c>
    </row>
    <row r="51" spans="1:8" ht="14.25" customHeight="1">
      <c r="A51" s="3"/>
      <c r="D51" s="19"/>
      <c r="E51" s="20"/>
      <c r="F51" s="20"/>
      <c r="G51" s="20"/>
    </row>
    <row r="52" spans="1:8" ht="24.75" customHeight="1">
      <c r="A52" s="222" t="s">
        <v>288</v>
      </c>
      <c r="B52" s="223"/>
      <c r="C52" s="355" t="s">
        <v>57</v>
      </c>
      <c r="D52" s="355"/>
      <c r="E52" s="356" t="s">
        <v>287</v>
      </c>
      <c r="F52" s="364"/>
      <c r="G52" s="364"/>
      <c r="H52" s="364"/>
    </row>
    <row r="53" spans="1:8">
      <c r="A53" s="28" t="s">
        <v>180</v>
      </c>
      <c r="B53" s="2"/>
      <c r="C53" s="363" t="s">
        <v>185</v>
      </c>
      <c r="D53" s="363"/>
      <c r="E53" s="2"/>
      <c r="F53" s="361" t="s">
        <v>115</v>
      </c>
      <c r="G53" s="361"/>
      <c r="H53" s="1"/>
    </row>
    <row r="54" spans="1:8">
      <c r="A54" s="3"/>
      <c r="D54" s="19"/>
      <c r="E54" s="20"/>
      <c r="F54" s="20"/>
      <c r="G54" s="20"/>
    </row>
    <row r="55" spans="1:8">
      <c r="A55" s="3"/>
      <c r="D55" s="19"/>
      <c r="E55" s="20"/>
      <c r="F55" s="20"/>
      <c r="G55" s="20"/>
    </row>
    <row r="56" spans="1:8">
      <c r="A56" s="3"/>
      <c r="D56" s="19"/>
      <c r="E56" s="20"/>
      <c r="F56" s="20"/>
      <c r="G56" s="20"/>
    </row>
    <row r="57" spans="1:8">
      <c r="A57" s="3"/>
      <c r="D57" s="19"/>
      <c r="E57" s="20"/>
      <c r="F57" s="20"/>
      <c r="G57" s="20"/>
    </row>
    <row r="58" spans="1:8">
      <c r="A58" s="3"/>
      <c r="D58" s="19"/>
      <c r="E58" s="20"/>
      <c r="F58" s="20"/>
      <c r="G58" s="20"/>
    </row>
    <row r="59" spans="1:8">
      <c r="A59" s="3"/>
      <c r="D59" s="19"/>
      <c r="E59" s="20"/>
      <c r="F59" s="20"/>
      <c r="G59" s="20"/>
    </row>
    <row r="60" spans="1:8">
      <c r="A60" s="3"/>
      <c r="D60" s="19"/>
      <c r="E60" s="20"/>
      <c r="F60" s="20"/>
      <c r="G60" s="20"/>
    </row>
    <row r="61" spans="1:8">
      <c r="A61" s="3"/>
      <c r="D61" s="19"/>
      <c r="E61" s="20"/>
      <c r="F61" s="20"/>
      <c r="G61" s="20"/>
    </row>
    <row r="62" spans="1:8">
      <c r="A62" s="3"/>
      <c r="D62" s="19"/>
      <c r="E62" s="20"/>
      <c r="F62" s="20"/>
      <c r="G62" s="20"/>
    </row>
    <row r="63" spans="1:8">
      <c r="A63" s="3"/>
      <c r="D63" s="19"/>
      <c r="E63" s="20"/>
      <c r="F63" s="20"/>
      <c r="G63" s="20"/>
    </row>
    <row r="64" spans="1:8">
      <c r="A64" s="3"/>
      <c r="D64" s="19"/>
      <c r="E64" s="20"/>
      <c r="F64" s="20"/>
      <c r="G64" s="20"/>
    </row>
    <row r="65" spans="1:7">
      <c r="A65" s="3"/>
      <c r="D65" s="19"/>
      <c r="E65" s="20"/>
      <c r="F65" s="20"/>
      <c r="G65" s="20"/>
    </row>
    <row r="66" spans="1:7">
      <c r="A66" s="3"/>
      <c r="D66" s="19"/>
      <c r="E66" s="20"/>
      <c r="F66" s="20"/>
      <c r="G66" s="20"/>
    </row>
    <row r="67" spans="1:7">
      <c r="A67" s="3"/>
      <c r="D67" s="19"/>
      <c r="E67" s="20"/>
      <c r="F67" s="20"/>
      <c r="G67" s="20"/>
    </row>
    <row r="68" spans="1:7">
      <c r="A68" s="3"/>
      <c r="D68" s="19"/>
      <c r="E68" s="20"/>
      <c r="F68" s="20"/>
      <c r="G68" s="20"/>
    </row>
    <row r="69" spans="1:7">
      <c r="A69" s="3"/>
      <c r="D69" s="19"/>
      <c r="E69" s="20"/>
      <c r="F69" s="20"/>
      <c r="G69" s="20"/>
    </row>
    <row r="70" spans="1:7">
      <c r="A70" s="3"/>
      <c r="D70" s="19"/>
      <c r="E70" s="20"/>
      <c r="F70" s="20"/>
      <c r="G70" s="20"/>
    </row>
    <row r="71" spans="1:7">
      <c r="A71" s="3"/>
      <c r="D71" s="19"/>
      <c r="E71" s="20"/>
      <c r="F71" s="20"/>
      <c r="G71" s="20"/>
    </row>
    <row r="72" spans="1:7">
      <c r="A72" s="3"/>
      <c r="D72" s="19"/>
      <c r="E72" s="20"/>
      <c r="F72" s="20"/>
      <c r="G72" s="20"/>
    </row>
    <row r="73" spans="1:7">
      <c r="A73" s="3"/>
      <c r="D73" s="19"/>
      <c r="E73" s="20"/>
      <c r="F73" s="20"/>
      <c r="G73" s="20"/>
    </row>
    <row r="74" spans="1:7">
      <c r="A74" s="3"/>
      <c r="D74" s="19"/>
      <c r="E74" s="20"/>
      <c r="F74" s="20"/>
      <c r="G74" s="20"/>
    </row>
    <row r="75" spans="1:7">
      <c r="A75" s="3"/>
      <c r="D75" s="19"/>
      <c r="E75" s="20"/>
      <c r="F75" s="20"/>
      <c r="G75" s="20"/>
    </row>
    <row r="76" spans="1:7">
      <c r="A76" s="3"/>
      <c r="D76" s="19"/>
      <c r="E76" s="20"/>
      <c r="F76" s="20"/>
      <c r="G76" s="20"/>
    </row>
    <row r="77" spans="1:7">
      <c r="A77" s="3"/>
      <c r="D77" s="19"/>
      <c r="E77" s="20"/>
      <c r="F77" s="20"/>
      <c r="G77" s="20"/>
    </row>
    <row r="78" spans="1:7">
      <c r="A78" s="3"/>
      <c r="D78" s="19"/>
      <c r="E78" s="20"/>
      <c r="F78" s="20"/>
      <c r="G78" s="20"/>
    </row>
    <row r="79" spans="1:7">
      <c r="A79" s="3"/>
      <c r="D79" s="19"/>
      <c r="E79" s="20"/>
      <c r="F79" s="20"/>
      <c r="G79" s="20"/>
    </row>
    <row r="80" spans="1:7">
      <c r="A80" s="3"/>
      <c r="D80" s="19"/>
      <c r="E80" s="20"/>
      <c r="F80" s="20"/>
      <c r="G80" s="20"/>
    </row>
    <row r="81" spans="1:7">
      <c r="A81" s="3"/>
      <c r="D81" s="19"/>
      <c r="E81" s="20"/>
      <c r="F81" s="20"/>
      <c r="G81" s="20"/>
    </row>
    <row r="82" spans="1:7">
      <c r="A82" s="3"/>
      <c r="D82" s="19"/>
      <c r="E82" s="20"/>
      <c r="F82" s="20"/>
      <c r="G82" s="20"/>
    </row>
    <row r="83" spans="1:7">
      <c r="A83" s="3"/>
      <c r="D83" s="19"/>
      <c r="E83" s="20"/>
      <c r="F83" s="20"/>
      <c r="G83" s="20"/>
    </row>
    <row r="84" spans="1:7">
      <c r="A84" s="3"/>
      <c r="D84" s="19"/>
      <c r="E84" s="20"/>
      <c r="F84" s="20"/>
      <c r="G84" s="20"/>
    </row>
    <row r="85" spans="1:7">
      <c r="A85" s="3"/>
      <c r="D85" s="19"/>
      <c r="E85" s="20"/>
      <c r="F85" s="20"/>
      <c r="G85" s="20"/>
    </row>
    <row r="86" spans="1:7">
      <c r="A86" s="3"/>
      <c r="D86" s="19"/>
      <c r="E86" s="20"/>
      <c r="F86" s="20"/>
      <c r="G86" s="20"/>
    </row>
    <row r="87" spans="1:7">
      <c r="A87" s="3"/>
      <c r="D87" s="19"/>
      <c r="E87" s="20"/>
      <c r="F87" s="20"/>
      <c r="G87" s="20"/>
    </row>
    <row r="88" spans="1:7">
      <c r="A88" s="3"/>
      <c r="D88" s="19"/>
      <c r="E88" s="20"/>
      <c r="F88" s="20"/>
      <c r="G88" s="20"/>
    </row>
    <row r="89" spans="1:7">
      <c r="A89" s="3"/>
      <c r="D89" s="19"/>
      <c r="E89" s="20"/>
      <c r="F89" s="20"/>
      <c r="G89" s="20"/>
    </row>
    <row r="90" spans="1:7">
      <c r="A90" s="3"/>
      <c r="D90" s="19"/>
      <c r="E90" s="20"/>
      <c r="F90" s="20"/>
      <c r="G90" s="20"/>
    </row>
    <row r="91" spans="1:7">
      <c r="A91" s="3"/>
      <c r="D91" s="19"/>
      <c r="E91" s="20"/>
      <c r="F91" s="20"/>
      <c r="G91" s="20"/>
    </row>
    <row r="92" spans="1:7">
      <c r="A92" s="3"/>
      <c r="D92" s="19"/>
      <c r="E92" s="20"/>
      <c r="F92" s="20"/>
      <c r="G92" s="20"/>
    </row>
    <row r="93" spans="1:7">
      <c r="A93" s="3"/>
      <c r="D93" s="19"/>
      <c r="E93" s="20"/>
      <c r="F93" s="20"/>
      <c r="G93" s="20"/>
    </row>
    <row r="94" spans="1:7">
      <c r="A94" s="3"/>
      <c r="D94" s="19"/>
      <c r="E94" s="20"/>
      <c r="F94" s="20"/>
      <c r="G94" s="20"/>
    </row>
    <row r="95" spans="1:7">
      <c r="A95" s="3"/>
      <c r="D95" s="19"/>
      <c r="E95" s="20"/>
      <c r="F95" s="20"/>
      <c r="G95" s="20"/>
    </row>
    <row r="96" spans="1:7">
      <c r="A96" s="3"/>
      <c r="D96" s="19"/>
      <c r="E96" s="20"/>
      <c r="F96" s="20"/>
      <c r="G96" s="20"/>
    </row>
    <row r="97" spans="1:7">
      <c r="A97" s="3"/>
      <c r="D97" s="19"/>
      <c r="E97" s="20"/>
      <c r="F97" s="20"/>
      <c r="G97" s="20"/>
    </row>
    <row r="98" spans="1:7">
      <c r="A98" s="3"/>
      <c r="D98" s="19"/>
      <c r="E98" s="20"/>
      <c r="F98" s="20"/>
      <c r="G98" s="20"/>
    </row>
    <row r="99" spans="1:7">
      <c r="A99" s="3"/>
      <c r="D99" s="19"/>
      <c r="E99" s="20"/>
      <c r="F99" s="20"/>
      <c r="G99" s="20"/>
    </row>
    <row r="100" spans="1:7">
      <c r="A100" s="3"/>
      <c r="D100" s="19"/>
      <c r="E100" s="20"/>
      <c r="F100" s="20"/>
      <c r="G100" s="20"/>
    </row>
    <row r="101" spans="1:7">
      <c r="A101" s="3"/>
      <c r="D101" s="19"/>
      <c r="E101" s="20"/>
      <c r="F101" s="20"/>
      <c r="G101" s="20"/>
    </row>
    <row r="102" spans="1:7">
      <c r="A102" s="3"/>
      <c r="D102" s="19"/>
      <c r="E102" s="20"/>
      <c r="F102" s="20"/>
      <c r="G102" s="20"/>
    </row>
    <row r="103" spans="1:7">
      <c r="A103" s="3"/>
      <c r="D103" s="19"/>
      <c r="E103" s="20"/>
      <c r="F103" s="20"/>
      <c r="G103" s="20"/>
    </row>
    <row r="104" spans="1:7">
      <c r="A104" s="3"/>
      <c r="D104" s="19"/>
      <c r="E104" s="20"/>
      <c r="F104" s="20"/>
      <c r="G104" s="20"/>
    </row>
    <row r="105" spans="1:7">
      <c r="A105" s="3"/>
      <c r="D105" s="19"/>
      <c r="E105" s="20"/>
      <c r="F105" s="20"/>
      <c r="G105" s="20"/>
    </row>
    <row r="106" spans="1:7">
      <c r="A106" s="3"/>
      <c r="D106" s="19"/>
      <c r="E106" s="20"/>
      <c r="F106" s="20"/>
      <c r="G106" s="20"/>
    </row>
    <row r="107" spans="1:7">
      <c r="A107" s="3"/>
      <c r="D107" s="19"/>
      <c r="E107" s="20"/>
      <c r="F107" s="20"/>
      <c r="G107" s="20"/>
    </row>
    <row r="108" spans="1:7">
      <c r="A108" s="3"/>
    </row>
    <row r="109" spans="1:7">
      <c r="A109" s="4"/>
    </row>
    <row r="110" spans="1:7">
      <c r="A110" s="4"/>
    </row>
    <row r="111" spans="1:7">
      <c r="A111" s="4"/>
    </row>
    <row r="112" spans="1:7">
      <c r="A112" s="4"/>
    </row>
    <row r="113" spans="1:1">
      <c r="A113" s="4"/>
    </row>
    <row r="114" spans="1:1">
      <c r="A114" s="4"/>
    </row>
    <row r="115" spans="1:1">
      <c r="A115" s="4"/>
    </row>
    <row r="116" spans="1:1">
      <c r="A116" s="4"/>
    </row>
    <row r="117" spans="1:1">
      <c r="A117" s="4"/>
    </row>
    <row r="118" spans="1:1">
      <c r="A118" s="4"/>
    </row>
    <row r="119" spans="1:1">
      <c r="A119" s="4"/>
    </row>
    <row r="120" spans="1:1">
      <c r="A120" s="4"/>
    </row>
    <row r="121" spans="1:1">
      <c r="A121" s="4"/>
    </row>
    <row r="122" spans="1:1">
      <c r="A122" s="4"/>
    </row>
    <row r="123" spans="1:1">
      <c r="A123" s="4"/>
    </row>
    <row r="124" spans="1:1">
      <c r="A124" s="4"/>
    </row>
    <row r="125" spans="1:1">
      <c r="A125" s="4"/>
    </row>
    <row r="126" spans="1:1">
      <c r="A126" s="4"/>
    </row>
    <row r="127" spans="1:1">
      <c r="A127" s="4"/>
    </row>
    <row r="128" spans="1:1">
      <c r="A128" s="4"/>
    </row>
    <row r="129" spans="1:1">
      <c r="A129" s="4"/>
    </row>
    <row r="130" spans="1:1">
      <c r="A130" s="4"/>
    </row>
    <row r="131" spans="1:1">
      <c r="A131" s="4"/>
    </row>
    <row r="132" spans="1:1">
      <c r="A132" s="4"/>
    </row>
    <row r="133" spans="1:1">
      <c r="A133" s="4"/>
    </row>
    <row r="134" spans="1:1">
      <c r="A134" s="4"/>
    </row>
    <row r="135" spans="1:1">
      <c r="A135" s="4"/>
    </row>
    <row r="136" spans="1:1">
      <c r="A136" s="4"/>
    </row>
    <row r="137" spans="1:1">
      <c r="A137" s="4"/>
    </row>
    <row r="138" spans="1:1">
      <c r="A138" s="4"/>
    </row>
    <row r="139" spans="1:1">
      <c r="A139" s="4"/>
    </row>
    <row r="140" spans="1:1">
      <c r="A140" s="4"/>
    </row>
    <row r="141" spans="1:1">
      <c r="A141" s="4"/>
    </row>
    <row r="142" spans="1:1">
      <c r="A142" s="4"/>
    </row>
    <row r="143" spans="1:1">
      <c r="A143" s="4"/>
    </row>
    <row r="144" spans="1:1">
      <c r="A144" s="4"/>
    </row>
    <row r="145" spans="1:1">
      <c r="A145" s="4"/>
    </row>
    <row r="146" spans="1:1">
      <c r="A146" s="4"/>
    </row>
    <row r="147" spans="1:1">
      <c r="A147" s="4"/>
    </row>
    <row r="148" spans="1:1">
      <c r="A148" s="4"/>
    </row>
    <row r="149" spans="1:1">
      <c r="A149" s="4"/>
    </row>
    <row r="150" spans="1:1">
      <c r="A150" s="4"/>
    </row>
    <row r="151" spans="1:1">
      <c r="A151" s="4"/>
    </row>
    <row r="152" spans="1:1">
      <c r="A152" s="4"/>
    </row>
    <row r="153" spans="1:1">
      <c r="A153" s="4"/>
    </row>
    <row r="154" spans="1:1">
      <c r="A154" s="4"/>
    </row>
    <row r="155" spans="1:1">
      <c r="A155" s="4"/>
    </row>
    <row r="156" spans="1:1">
      <c r="A156" s="4"/>
    </row>
    <row r="157" spans="1:1">
      <c r="A157" s="4"/>
    </row>
    <row r="158" spans="1:1">
      <c r="A158" s="4"/>
    </row>
    <row r="159" spans="1:1">
      <c r="A159" s="4"/>
    </row>
    <row r="160" spans="1:1">
      <c r="A160" s="4"/>
    </row>
    <row r="161" spans="1:1">
      <c r="A161" s="4"/>
    </row>
    <row r="162" spans="1:1">
      <c r="A162" s="4"/>
    </row>
    <row r="163" spans="1:1">
      <c r="A163" s="4"/>
    </row>
    <row r="164" spans="1:1">
      <c r="A164" s="4"/>
    </row>
    <row r="165" spans="1:1">
      <c r="A165" s="4"/>
    </row>
    <row r="166" spans="1:1">
      <c r="A166" s="4"/>
    </row>
    <row r="167" spans="1:1">
      <c r="A167" s="4"/>
    </row>
    <row r="168" spans="1:1">
      <c r="A168" s="4"/>
    </row>
    <row r="169" spans="1:1">
      <c r="A169" s="4"/>
    </row>
    <row r="170" spans="1:1">
      <c r="A170" s="4"/>
    </row>
    <row r="171" spans="1:1">
      <c r="A171" s="4"/>
    </row>
    <row r="172" spans="1:1">
      <c r="A172" s="4"/>
    </row>
    <row r="173" spans="1:1">
      <c r="A173" s="4"/>
    </row>
    <row r="174" spans="1:1">
      <c r="A174" s="4"/>
    </row>
    <row r="175" spans="1:1">
      <c r="A175" s="4"/>
    </row>
    <row r="176" spans="1:1">
      <c r="A176" s="4"/>
    </row>
    <row r="177" spans="1:1">
      <c r="A177" s="4"/>
    </row>
    <row r="178" spans="1:1">
      <c r="A178" s="4"/>
    </row>
    <row r="179" spans="1:1">
      <c r="A179" s="4"/>
    </row>
    <row r="180" spans="1:1">
      <c r="A180" s="4"/>
    </row>
    <row r="181" spans="1:1">
      <c r="A181" s="4"/>
    </row>
    <row r="182" spans="1:1">
      <c r="A182" s="4"/>
    </row>
    <row r="183" spans="1:1">
      <c r="A183" s="4"/>
    </row>
    <row r="184" spans="1:1">
      <c r="A184" s="4"/>
    </row>
    <row r="185" spans="1:1">
      <c r="A185" s="4"/>
    </row>
    <row r="186" spans="1:1">
      <c r="A186" s="4"/>
    </row>
    <row r="187" spans="1:1">
      <c r="A187" s="4"/>
    </row>
    <row r="188" spans="1:1">
      <c r="A188" s="4"/>
    </row>
    <row r="189" spans="1:1">
      <c r="A189" s="4"/>
    </row>
    <row r="190" spans="1:1">
      <c r="A190" s="4"/>
    </row>
    <row r="191" spans="1:1">
      <c r="A191" s="4"/>
    </row>
    <row r="192" spans="1:1">
      <c r="A192" s="4"/>
    </row>
    <row r="193" spans="1:1">
      <c r="A193" s="4"/>
    </row>
    <row r="194" spans="1:1">
      <c r="A194" s="4"/>
    </row>
    <row r="195" spans="1:1">
      <c r="A195" s="4"/>
    </row>
    <row r="196" spans="1:1">
      <c r="A196" s="4"/>
    </row>
    <row r="197" spans="1:1">
      <c r="A197" s="4"/>
    </row>
    <row r="198" spans="1:1">
      <c r="A198" s="4"/>
    </row>
    <row r="199" spans="1:1">
      <c r="A199" s="4"/>
    </row>
    <row r="200" spans="1:1">
      <c r="A200" s="4"/>
    </row>
    <row r="201" spans="1:1">
      <c r="A201" s="4"/>
    </row>
    <row r="202" spans="1:1">
      <c r="A202" s="4"/>
    </row>
    <row r="203" spans="1:1">
      <c r="A203" s="4"/>
    </row>
    <row r="204" spans="1:1">
      <c r="A204" s="4"/>
    </row>
    <row r="205" spans="1:1">
      <c r="A205" s="4"/>
    </row>
    <row r="206" spans="1:1">
      <c r="A206" s="4"/>
    </row>
    <row r="207" spans="1:1">
      <c r="A207" s="4"/>
    </row>
    <row r="208" spans="1:1">
      <c r="A208" s="4"/>
    </row>
    <row r="209" spans="1:1">
      <c r="A209" s="4"/>
    </row>
    <row r="210" spans="1:1">
      <c r="A210" s="4"/>
    </row>
    <row r="211" spans="1:1">
      <c r="A211" s="4"/>
    </row>
    <row r="212" spans="1:1">
      <c r="A212" s="4"/>
    </row>
    <row r="213" spans="1:1">
      <c r="A213" s="4"/>
    </row>
    <row r="214" spans="1:1">
      <c r="A214" s="4"/>
    </row>
    <row r="215" spans="1:1">
      <c r="A215" s="4"/>
    </row>
    <row r="216" spans="1:1">
      <c r="A216" s="4"/>
    </row>
    <row r="217" spans="1:1">
      <c r="A217" s="4"/>
    </row>
    <row r="218" spans="1:1">
      <c r="A218" s="4"/>
    </row>
    <row r="219" spans="1:1">
      <c r="A219" s="4"/>
    </row>
    <row r="220" spans="1:1">
      <c r="A220" s="4"/>
    </row>
    <row r="221" spans="1:1">
      <c r="A221" s="4"/>
    </row>
    <row r="222" spans="1:1">
      <c r="A222" s="4"/>
    </row>
    <row r="223" spans="1:1">
      <c r="A223" s="4"/>
    </row>
    <row r="224" spans="1:1">
      <c r="A224" s="4"/>
    </row>
    <row r="225" spans="1:1">
      <c r="A225" s="4"/>
    </row>
    <row r="226" spans="1:1">
      <c r="A226" s="4"/>
    </row>
    <row r="227" spans="1:1">
      <c r="A227" s="4"/>
    </row>
    <row r="228" spans="1:1">
      <c r="A228" s="4"/>
    </row>
    <row r="229" spans="1:1">
      <c r="A229" s="4"/>
    </row>
    <row r="230" spans="1:1">
      <c r="A230" s="4"/>
    </row>
    <row r="231" spans="1:1">
      <c r="A231" s="4"/>
    </row>
    <row r="232" spans="1:1">
      <c r="A232" s="4"/>
    </row>
    <row r="233" spans="1:1">
      <c r="A233" s="4"/>
    </row>
    <row r="234" spans="1:1">
      <c r="A234" s="4"/>
    </row>
    <row r="235" spans="1:1">
      <c r="A235" s="4"/>
    </row>
    <row r="236" spans="1:1">
      <c r="A236" s="4"/>
    </row>
    <row r="237" spans="1:1">
      <c r="A237" s="4"/>
    </row>
    <row r="238" spans="1:1">
      <c r="A238" s="4"/>
    </row>
    <row r="239" spans="1:1">
      <c r="A239" s="4"/>
    </row>
    <row r="240" spans="1:1">
      <c r="A240" s="4"/>
    </row>
    <row r="241" spans="1:1">
      <c r="A241" s="4"/>
    </row>
    <row r="242" spans="1:1">
      <c r="A242" s="4"/>
    </row>
    <row r="243" spans="1:1">
      <c r="A243" s="4"/>
    </row>
    <row r="244" spans="1:1">
      <c r="A244" s="4"/>
    </row>
    <row r="245" spans="1:1">
      <c r="A245" s="4"/>
    </row>
    <row r="246" spans="1:1">
      <c r="A246" s="4"/>
    </row>
    <row r="247" spans="1:1">
      <c r="A247" s="4"/>
    </row>
    <row r="248" spans="1:1">
      <c r="A248" s="4"/>
    </row>
    <row r="249" spans="1:1">
      <c r="A249" s="4"/>
    </row>
    <row r="250" spans="1:1">
      <c r="A250" s="4"/>
    </row>
    <row r="251" spans="1:1">
      <c r="A251" s="4"/>
    </row>
    <row r="252" spans="1:1">
      <c r="A252" s="4"/>
    </row>
    <row r="253" spans="1:1">
      <c r="A253" s="4"/>
    </row>
    <row r="254" spans="1:1">
      <c r="A254" s="4"/>
    </row>
    <row r="255" spans="1:1">
      <c r="A255" s="4"/>
    </row>
    <row r="256" spans="1:1">
      <c r="A256" s="4"/>
    </row>
    <row r="257" spans="1:1">
      <c r="A257" s="4"/>
    </row>
    <row r="258" spans="1:1">
      <c r="A258" s="4"/>
    </row>
    <row r="259" spans="1:1">
      <c r="A259" s="4"/>
    </row>
    <row r="260" spans="1:1">
      <c r="A260" s="4"/>
    </row>
    <row r="261" spans="1:1">
      <c r="A261" s="4"/>
    </row>
    <row r="262" spans="1:1">
      <c r="A262" s="4"/>
    </row>
    <row r="263" spans="1:1">
      <c r="A263" s="4"/>
    </row>
    <row r="264" spans="1:1">
      <c r="A264" s="4"/>
    </row>
    <row r="265" spans="1:1">
      <c r="A265" s="4"/>
    </row>
    <row r="266" spans="1:1">
      <c r="A266" s="4"/>
    </row>
    <row r="267" spans="1:1">
      <c r="A267" s="4"/>
    </row>
    <row r="268" spans="1:1">
      <c r="A268" s="4"/>
    </row>
    <row r="269" spans="1:1">
      <c r="A269" s="4"/>
    </row>
    <row r="270" spans="1:1">
      <c r="A270" s="4"/>
    </row>
    <row r="271" spans="1:1">
      <c r="A271" s="4"/>
    </row>
    <row r="272" spans="1:1">
      <c r="A272" s="4"/>
    </row>
    <row r="273" spans="1:1">
      <c r="A273" s="4"/>
    </row>
    <row r="274" spans="1:1">
      <c r="A274" s="4"/>
    </row>
    <row r="275" spans="1:1">
      <c r="A275" s="4"/>
    </row>
  </sheetData>
  <mergeCells count="5">
    <mergeCell ref="F53:G53"/>
    <mergeCell ref="A2:G2"/>
    <mergeCell ref="C52:D52"/>
    <mergeCell ref="C53:D53"/>
    <mergeCell ref="E52:H52"/>
  </mergeCells>
  <pageMargins left="0.59055118110236227" right="0.59055118110236227" top="0.98425196850393704" bottom="0.59055118110236227" header="0" footer="0"/>
  <pageSetup paperSize="9" scale="86" orientation="landscape" r:id="rId1"/>
  <ignoredErrors>
    <ignoredError sqref="G24 G13 G15:G16 G28 G32:G33 G10 G48 G30 G31 G7 G41:G42 G34:G35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J198"/>
  <sheetViews>
    <sheetView tabSelected="1" view="pageBreakPreview" zoomScale="75" zoomScaleNormal="75" zoomScaleSheetLayoutView="75" workbookViewId="0">
      <pane xSplit="2" ySplit="5" topLeftCell="C9" activePane="bottomRight" state="frozen"/>
      <selection pane="topRight" activeCell="C1" sqref="C1"/>
      <selection pane="bottomLeft" activeCell="A5" sqref="A5"/>
      <selection pane="bottomRight" activeCell="L40" sqref="L40"/>
    </sheetView>
  </sheetViews>
  <sheetFormatPr defaultRowHeight="18.75"/>
  <cols>
    <col min="1" max="1" width="80.42578125" style="62" customWidth="1"/>
    <col min="2" max="2" width="15.28515625" style="63" customWidth="1"/>
    <col min="3" max="3" width="18" style="63" customWidth="1"/>
    <col min="4" max="4" width="18.7109375" style="63" customWidth="1"/>
    <col min="5" max="5" width="15.7109375" style="63" customWidth="1"/>
    <col min="6" max="6" width="17.5703125" style="63" customWidth="1"/>
    <col min="7" max="7" width="17.42578125" style="63" customWidth="1"/>
    <col min="8" max="8" width="15" style="63" customWidth="1"/>
    <col min="9" max="9" width="10" style="62" customWidth="1"/>
    <col min="10" max="10" width="9.5703125" style="62" customWidth="1"/>
    <col min="11" max="16384" width="9.140625" style="62"/>
  </cols>
  <sheetData>
    <row r="1" spans="1:8">
      <c r="H1" s="64" t="s">
        <v>171</v>
      </c>
    </row>
    <row r="2" spans="1:8" ht="22.5">
      <c r="A2" s="365" t="s">
        <v>73</v>
      </c>
      <c r="B2" s="365"/>
      <c r="C2" s="365"/>
      <c r="D2" s="365"/>
      <c r="E2" s="365"/>
      <c r="F2" s="365"/>
      <c r="G2" s="365"/>
      <c r="H2" s="365"/>
    </row>
    <row r="3" spans="1:8">
      <c r="A3" s="371" t="s">
        <v>187</v>
      </c>
      <c r="B3" s="371"/>
      <c r="C3" s="371"/>
      <c r="D3" s="371"/>
      <c r="E3" s="371"/>
      <c r="F3" s="371"/>
      <c r="G3" s="371"/>
      <c r="H3" s="371"/>
    </row>
    <row r="4" spans="1:8" ht="52.5" customHeight="1">
      <c r="A4" s="372" t="s">
        <v>101</v>
      </c>
      <c r="B4" s="373" t="s">
        <v>7</v>
      </c>
      <c r="C4" s="374" t="s">
        <v>165</v>
      </c>
      <c r="D4" s="374"/>
      <c r="E4" s="372" t="s">
        <v>301</v>
      </c>
      <c r="F4" s="372"/>
      <c r="G4" s="372"/>
      <c r="H4" s="372"/>
    </row>
    <row r="5" spans="1:8" ht="58.5" customHeight="1">
      <c r="A5" s="372"/>
      <c r="B5" s="373"/>
      <c r="C5" s="339" t="s">
        <v>278</v>
      </c>
      <c r="D5" s="339" t="s">
        <v>300</v>
      </c>
      <c r="E5" s="339" t="s">
        <v>95</v>
      </c>
      <c r="F5" s="339" t="s">
        <v>91</v>
      </c>
      <c r="G5" s="66" t="s">
        <v>98</v>
      </c>
      <c r="H5" s="66" t="s">
        <v>99</v>
      </c>
    </row>
    <row r="6" spans="1:8">
      <c r="A6" s="199">
        <v>1</v>
      </c>
      <c r="B6" s="200">
        <v>2</v>
      </c>
      <c r="C6" s="337">
        <v>3</v>
      </c>
      <c r="D6" s="338">
        <v>4</v>
      </c>
      <c r="E6" s="337">
        <v>5</v>
      </c>
      <c r="F6" s="338">
        <v>6</v>
      </c>
      <c r="G6" s="199">
        <v>7</v>
      </c>
      <c r="H6" s="200">
        <v>8</v>
      </c>
    </row>
    <row r="7" spans="1:8" ht="33" customHeight="1">
      <c r="A7" s="368" t="s">
        <v>72</v>
      </c>
      <c r="B7" s="368"/>
      <c r="C7" s="368"/>
      <c r="D7" s="368"/>
      <c r="E7" s="368"/>
      <c r="F7" s="368"/>
      <c r="G7" s="368"/>
      <c r="H7" s="368"/>
    </row>
    <row r="8" spans="1:8" ht="42.75" customHeight="1">
      <c r="A8" s="255" t="s">
        <v>36</v>
      </c>
      <c r="B8" s="256">
        <v>2000</v>
      </c>
      <c r="C8" s="257">
        <v>620</v>
      </c>
      <c r="D8" s="257">
        <v>602</v>
      </c>
      <c r="E8" s="257">
        <v>620</v>
      </c>
      <c r="F8" s="257">
        <v>602</v>
      </c>
      <c r="G8" s="257" t="s">
        <v>16</v>
      </c>
      <c r="H8" s="258" t="s">
        <v>16</v>
      </c>
    </row>
    <row r="9" spans="1:8" ht="37.5">
      <c r="A9" s="259" t="s">
        <v>129</v>
      </c>
      <c r="B9" s="116">
        <v>2010</v>
      </c>
      <c r="C9" s="260">
        <f>SUM(C10:C10)</f>
        <v>0</v>
      </c>
      <c r="D9" s="260">
        <f>SUM(D10:D10)</f>
        <v>0</v>
      </c>
      <c r="E9" s="260">
        <f>SUM(E10:E10)</f>
        <v>0</v>
      </c>
      <c r="F9" s="260">
        <f>SUM(F10:F10)</f>
        <v>0</v>
      </c>
      <c r="G9" s="260">
        <f t="shared" ref="G9:G16" si="0">F9-E9</f>
        <v>0</v>
      </c>
      <c r="H9" s="261" t="e">
        <f t="shared" ref="H9:H42" si="1">(F9/E9)*100</f>
        <v>#DIV/0!</v>
      </c>
    </row>
    <row r="10" spans="1:8" ht="39.75" customHeight="1">
      <c r="A10" s="262" t="s">
        <v>231</v>
      </c>
      <c r="B10" s="116">
        <v>2011</v>
      </c>
      <c r="C10" s="263" t="s">
        <v>119</v>
      </c>
      <c r="D10" s="263" t="s">
        <v>119</v>
      </c>
      <c r="E10" s="263" t="s">
        <v>119</v>
      </c>
      <c r="F10" s="263" t="s">
        <v>119</v>
      </c>
      <c r="G10" s="264" t="e">
        <f t="shared" si="0"/>
        <v>#VALUE!</v>
      </c>
      <c r="H10" s="261" t="e">
        <f t="shared" si="1"/>
        <v>#VALUE!</v>
      </c>
    </row>
    <row r="11" spans="1:8" ht="31.5" customHeight="1">
      <c r="A11" s="262" t="s">
        <v>78</v>
      </c>
      <c r="B11" s="116">
        <v>2020</v>
      </c>
      <c r="C11" s="260"/>
      <c r="D11" s="260"/>
      <c r="E11" s="260"/>
      <c r="F11" s="260"/>
      <c r="G11" s="260">
        <f t="shared" si="0"/>
        <v>0</v>
      </c>
      <c r="H11" s="261" t="e">
        <f t="shared" si="1"/>
        <v>#DIV/0!</v>
      </c>
    </row>
    <row r="12" spans="1:8" ht="31.5" customHeight="1">
      <c r="A12" s="262" t="s">
        <v>42</v>
      </c>
      <c r="B12" s="116">
        <v>2030</v>
      </c>
      <c r="C12" s="263" t="s">
        <v>119</v>
      </c>
      <c r="D12" s="263" t="s">
        <v>119</v>
      </c>
      <c r="E12" s="263" t="s">
        <v>119</v>
      </c>
      <c r="F12" s="263" t="s">
        <v>119</v>
      </c>
      <c r="G12" s="264" t="e">
        <f t="shared" si="0"/>
        <v>#VALUE!</v>
      </c>
      <c r="H12" s="261" t="e">
        <f t="shared" si="1"/>
        <v>#VALUE!</v>
      </c>
    </row>
    <row r="13" spans="1:8" ht="31.5" customHeight="1">
      <c r="A13" s="262" t="s">
        <v>68</v>
      </c>
      <c r="B13" s="116">
        <v>2031</v>
      </c>
      <c r="C13" s="263" t="s">
        <v>119</v>
      </c>
      <c r="D13" s="263" t="s">
        <v>119</v>
      </c>
      <c r="E13" s="263" t="s">
        <v>119</v>
      </c>
      <c r="F13" s="263" t="s">
        <v>119</v>
      </c>
      <c r="G13" s="264" t="e">
        <f t="shared" si="0"/>
        <v>#VALUE!</v>
      </c>
      <c r="H13" s="261" t="e">
        <f t="shared" si="1"/>
        <v>#VALUE!</v>
      </c>
    </row>
    <row r="14" spans="1:8" ht="31.5" customHeight="1">
      <c r="A14" s="262" t="s">
        <v>13</v>
      </c>
      <c r="B14" s="116">
        <v>2040</v>
      </c>
      <c r="C14" s="263" t="s">
        <v>119</v>
      </c>
      <c r="D14" s="263" t="s">
        <v>119</v>
      </c>
      <c r="E14" s="263" t="s">
        <v>119</v>
      </c>
      <c r="F14" s="263" t="s">
        <v>119</v>
      </c>
      <c r="G14" s="264" t="e">
        <f t="shared" si="0"/>
        <v>#VALUE!</v>
      </c>
      <c r="H14" s="261" t="e">
        <f t="shared" si="1"/>
        <v>#VALUE!</v>
      </c>
    </row>
    <row r="15" spans="1:8" ht="31.5" customHeight="1">
      <c r="A15" s="262" t="s">
        <v>61</v>
      </c>
      <c r="B15" s="116">
        <v>2050</v>
      </c>
      <c r="C15" s="263" t="s">
        <v>119</v>
      </c>
      <c r="D15" s="263" t="s">
        <v>119</v>
      </c>
      <c r="E15" s="263" t="s">
        <v>119</v>
      </c>
      <c r="F15" s="263" t="s">
        <v>119</v>
      </c>
      <c r="G15" s="264" t="e">
        <f t="shared" si="0"/>
        <v>#VALUE!</v>
      </c>
      <c r="H15" s="261" t="e">
        <f t="shared" si="1"/>
        <v>#VALUE!</v>
      </c>
    </row>
    <row r="16" spans="1:8" ht="31.5" customHeight="1">
      <c r="A16" s="262" t="s">
        <v>62</v>
      </c>
      <c r="B16" s="116">
        <v>2060</v>
      </c>
      <c r="C16" s="263" t="s">
        <v>119</v>
      </c>
      <c r="D16" s="263" t="s">
        <v>119</v>
      </c>
      <c r="E16" s="263" t="s">
        <v>119</v>
      </c>
      <c r="F16" s="263" t="s">
        <v>119</v>
      </c>
      <c r="G16" s="264" t="e">
        <f t="shared" si="0"/>
        <v>#VALUE!</v>
      </c>
      <c r="H16" s="261" t="e">
        <f t="shared" si="1"/>
        <v>#VALUE!</v>
      </c>
    </row>
    <row r="17" spans="1:8" ht="45.75" customHeight="1">
      <c r="A17" s="255" t="s">
        <v>37</v>
      </c>
      <c r="B17" s="256">
        <v>2070</v>
      </c>
      <c r="C17" s="257">
        <f>SUM(C8,C9,C11,C12,C14,C15,C16)+'I. Фін результат'!C79</f>
        <v>233</v>
      </c>
      <c r="D17" s="257">
        <f>SUM(D8,D9,D11,D12,D14,D15,D16)+1+'I. Фін результат'!D79</f>
        <v>413</v>
      </c>
      <c r="E17" s="257">
        <f>SUM(E8,E9,E11,E12,E14,E15,E16)+'I. Фін результат'!E79</f>
        <v>620</v>
      </c>
      <c r="F17" s="257">
        <f>SUM(F8,F9,F11,F12,F14,F15,F16)+1+'I. Фін результат'!F79</f>
        <v>413</v>
      </c>
      <c r="G17" s="257" t="s">
        <v>16</v>
      </c>
      <c r="H17" s="258" t="s">
        <v>16</v>
      </c>
    </row>
    <row r="18" spans="1:8" ht="30.75" customHeight="1">
      <c r="A18" s="368" t="s">
        <v>175</v>
      </c>
      <c r="B18" s="368"/>
      <c r="C18" s="368"/>
      <c r="D18" s="368"/>
      <c r="E18" s="368"/>
      <c r="F18" s="368"/>
      <c r="G18" s="368"/>
      <c r="H18" s="368"/>
    </row>
    <row r="19" spans="1:8" ht="44.25" customHeight="1">
      <c r="A19" s="255" t="s">
        <v>176</v>
      </c>
      <c r="B19" s="256">
        <v>2110</v>
      </c>
      <c r="C19" s="257">
        <f>SUM(C20:C26)</f>
        <v>322</v>
      </c>
      <c r="D19" s="257">
        <f>SUM(D20:D26)</f>
        <v>635</v>
      </c>
      <c r="E19" s="257">
        <f>SUM(E20:E26)</f>
        <v>644</v>
      </c>
      <c r="F19" s="257">
        <f>SUM(F20:F26)</f>
        <v>635</v>
      </c>
      <c r="G19" s="257">
        <f>F19-E19</f>
        <v>-9</v>
      </c>
      <c r="H19" s="258">
        <f t="shared" si="1"/>
        <v>98.602484472049696</v>
      </c>
    </row>
    <row r="20" spans="1:8" ht="33" customHeight="1">
      <c r="A20" s="262" t="s">
        <v>143</v>
      </c>
      <c r="B20" s="116">
        <v>2111</v>
      </c>
      <c r="C20" s="260">
        <v>231</v>
      </c>
      <c r="D20" s="260">
        <v>310</v>
      </c>
      <c r="E20" s="260">
        <v>340</v>
      </c>
      <c r="F20" s="260">
        <v>310</v>
      </c>
      <c r="G20" s="260">
        <f>F20-E20</f>
        <v>-30</v>
      </c>
      <c r="H20" s="265">
        <f t="shared" si="1"/>
        <v>91.17647058823529</v>
      </c>
    </row>
    <row r="21" spans="1:8" ht="45.75" customHeight="1">
      <c r="A21" s="262" t="s">
        <v>144</v>
      </c>
      <c r="B21" s="116">
        <v>2112</v>
      </c>
      <c r="C21" s="263" t="s">
        <v>119</v>
      </c>
      <c r="D21" s="263" t="s">
        <v>119</v>
      </c>
      <c r="E21" s="263" t="s">
        <v>119</v>
      </c>
      <c r="F21" s="263" t="s">
        <v>119</v>
      </c>
      <c r="G21" s="264" t="e">
        <f>F21-E21</f>
        <v>#VALUE!</v>
      </c>
      <c r="H21" s="261" t="e">
        <f t="shared" si="1"/>
        <v>#VALUE!</v>
      </c>
    </row>
    <row r="22" spans="1:8" ht="25.5" customHeight="1">
      <c r="A22" s="262" t="s">
        <v>51</v>
      </c>
      <c r="B22" s="116">
        <v>2113</v>
      </c>
      <c r="C22" s="260"/>
      <c r="D22" s="260"/>
      <c r="E22" s="260"/>
      <c r="F22" s="260"/>
      <c r="G22" s="260">
        <f>F22-E22</f>
        <v>0</v>
      </c>
      <c r="H22" s="261" t="e">
        <f t="shared" si="1"/>
        <v>#DIV/0!</v>
      </c>
    </row>
    <row r="23" spans="1:8" ht="25.5" customHeight="1">
      <c r="A23" s="262" t="s">
        <v>56</v>
      </c>
      <c r="B23" s="116">
        <v>2114</v>
      </c>
      <c r="C23" s="260"/>
      <c r="D23" s="260"/>
      <c r="E23" s="260"/>
      <c r="F23" s="260"/>
      <c r="G23" s="260">
        <f t="shared" ref="G23:G43" si="2">F23-E23</f>
        <v>0</v>
      </c>
      <c r="H23" s="261" t="e">
        <f t="shared" si="1"/>
        <v>#DIV/0!</v>
      </c>
    </row>
    <row r="24" spans="1:8" ht="25.5" customHeight="1">
      <c r="A24" s="262" t="s">
        <v>153</v>
      </c>
      <c r="B24" s="116">
        <v>2115</v>
      </c>
      <c r="C24" s="260"/>
      <c r="D24" s="260"/>
      <c r="E24" s="260"/>
      <c r="F24" s="260"/>
      <c r="G24" s="260">
        <f t="shared" si="2"/>
        <v>0</v>
      </c>
      <c r="H24" s="261" t="e">
        <f t="shared" si="1"/>
        <v>#DIV/0!</v>
      </c>
    </row>
    <row r="25" spans="1:8" ht="25.5" customHeight="1">
      <c r="A25" s="262" t="s">
        <v>183</v>
      </c>
      <c r="B25" s="116">
        <v>2116</v>
      </c>
      <c r="C25" s="260">
        <v>91</v>
      </c>
      <c r="D25" s="260">
        <v>325</v>
      </c>
      <c r="E25" s="260">
        <v>304</v>
      </c>
      <c r="F25" s="260">
        <v>325</v>
      </c>
      <c r="G25" s="260">
        <f t="shared" si="2"/>
        <v>21</v>
      </c>
      <c r="H25" s="265">
        <f t="shared" si="1"/>
        <v>106.9078947368421</v>
      </c>
    </row>
    <row r="26" spans="1:8" ht="29.25" customHeight="1">
      <c r="A26" s="262" t="s">
        <v>145</v>
      </c>
      <c r="B26" s="116">
        <v>2117</v>
      </c>
      <c r="C26" s="260"/>
      <c r="D26" s="260"/>
      <c r="E26" s="260"/>
      <c r="F26" s="260"/>
      <c r="G26" s="260">
        <f t="shared" si="2"/>
        <v>0</v>
      </c>
      <c r="H26" s="261" t="e">
        <f t="shared" si="1"/>
        <v>#DIV/0!</v>
      </c>
    </row>
    <row r="27" spans="1:8" ht="44.25" customHeight="1">
      <c r="A27" s="255" t="s">
        <v>186</v>
      </c>
      <c r="B27" s="266">
        <v>2120</v>
      </c>
      <c r="C27" s="257">
        <f t="shared" ref="C27" si="3">SUM(C28:C35)</f>
        <v>1108</v>
      </c>
      <c r="D27" s="257">
        <f t="shared" ref="D27:G27" si="4">SUM(D28:D35)</f>
        <v>1181</v>
      </c>
      <c r="E27" s="257">
        <f t="shared" si="4"/>
        <v>1108</v>
      </c>
      <c r="F27" s="257">
        <f t="shared" si="4"/>
        <v>1181</v>
      </c>
      <c r="G27" s="257">
        <f t="shared" si="4"/>
        <v>73</v>
      </c>
      <c r="H27" s="258">
        <f t="shared" si="1"/>
        <v>106.58844765342961</v>
      </c>
    </row>
    <row r="28" spans="1:8" ht="27" customHeight="1">
      <c r="A28" s="259" t="s">
        <v>130</v>
      </c>
      <c r="B28" s="199">
        <v>2121</v>
      </c>
      <c r="C28" s="260">
        <v>0</v>
      </c>
      <c r="D28" s="260">
        <v>0</v>
      </c>
      <c r="E28" s="260">
        <v>0</v>
      </c>
      <c r="F28" s="260">
        <v>0</v>
      </c>
      <c r="G28" s="260"/>
      <c r="H28" s="261" t="e">
        <f t="shared" si="1"/>
        <v>#DIV/0!</v>
      </c>
    </row>
    <row r="29" spans="1:8" ht="25.5" customHeight="1">
      <c r="A29" s="262" t="s">
        <v>50</v>
      </c>
      <c r="B29" s="116">
        <v>2122</v>
      </c>
      <c r="C29" s="260">
        <v>1093</v>
      </c>
      <c r="D29" s="260">
        <v>1170</v>
      </c>
      <c r="E29" s="260">
        <v>1093</v>
      </c>
      <c r="F29" s="260">
        <v>1170</v>
      </c>
      <c r="G29" s="260">
        <f t="shared" si="2"/>
        <v>77</v>
      </c>
      <c r="H29" s="265">
        <f t="shared" si="1"/>
        <v>107.04483074107959</v>
      </c>
    </row>
    <row r="30" spans="1:8" ht="25.5" customHeight="1">
      <c r="A30" s="262" t="s">
        <v>51</v>
      </c>
      <c r="B30" s="116">
        <v>2123</v>
      </c>
      <c r="C30" s="260"/>
      <c r="D30" s="260"/>
      <c r="E30" s="260"/>
      <c r="F30" s="260"/>
      <c r="G30" s="260"/>
      <c r="H30" s="261" t="e">
        <f t="shared" si="1"/>
        <v>#DIV/0!</v>
      </c>
    </row>
    <row r="31" spans="1:8" ht="25.5" customHeight="1">
      <c r="A31" s="262" t="s">
        <v>146</v>
      </c>
      <c r="B31" s="116">
        <v>2124</v>
      </c>
      <c r="C31" s="260">
        <v>15</v>
      </c>
      <c r="D31" s="260">
        <v>11</v>
      </c>
      <c r="E31" s="260">
        <v>15</v>
      </c>
      <c r="F31" s="260">
        <v>11</v>
      </c>
      <c r="G31" s="260">
        <f t="shared" si="2"/>
        <v>-4</v>
      </c>
      <c r="H31" s="265">
        <f t="shared" si="1"/>
        <v>73.333333333333329</v>
      </c>
    </row>
    <row r="32" spans="1:8" ht="25.5" customHeight="1">
      <c r="A32" s="262" t="s">
        <v>147</v>
      </c>
      <c r="B32" s="116">
        <v>2125</v>
      </c>
      <c r="C32" s="260"/>
      <c r="D32" s="260"/>
      <c r="E32" s="260"/>
      <c r="F32" s="260"/>
      <c r="G32" s="260"/>
      <c r="H32" s="261" t="e">
        <f t="shared" si="1"/>
        <v>#DIV/0!</v>
      </c>
    </row>
    <row r="33" spans="1:8" ht="59.25" customHeight="1">
      <c r="A33" s="262" t="s">
        <v>232</v>
      </c>
      <c r="B33" s="116">
        <v>2126</v>
      </c>
      <c r="C33" s="260">
        <v>0</v>
      </c>
      <c r="D33" s="260">
        <v>0</v>
      </c>
      <c r="E33" s="260">
        <v>0</v>
      </c>
      <c r="F33" s="260">
        <v>0</v>
      </c>
      <c r="G33" s="260">
        <f t="shared" si="2"/>
        <v>0</v>
      </c>
      <c r="H33" s="261" t="e">
        <f t="shared" si="1"/>
        <v>#DIV/0!</v>
      </c>
    </row>
    <row r="34" spans="1:8" ht="25.5" customHeight="1">
      <c r="A34" s="262" t="s">
        <v>153</v>
      </c>
      <c r="B34" s="116">
        <v>2127</v>
      </c>
      <c r="C34" s="260"/>
      <c r="D34" s="260"/>
      <c r="E34" s="260"/>
      <c r="F34" s="260"/>
      <c r="G34" s="260"/>
      <c r="H34" s="261" t="e">
        <f t="shared" si="1"/>
        <v>#DIV/0!</v>
      </c>
    </row>
    <row r="35" spans="1:8" ht="25.5" customHeight="1">
      <c r="A35" s="262" t="s">
        <v>145</v>
      </c>
      <c r="B35" s="116">
        <v>2128</v>
      </c>
      <c r="C35" s="260"/>
      <c r="D35" s="260"/>
      <c r="E35" s="260"/>
      <c r="F35" s="260"/>
      <c r="G35" s="260">
        <f t="shared" si="2"/>
        <v>0</v>
      </c>
      <c r="H35" s="261" t="e">
        <f t="shared" si="1"/>
        <v>#DIV/0!</v>
      </c>
    </row>
    <row r="36" spans="1:8" ht="34.5" customHeight="1">
      <c r="A36" s="255" t="s">
        <v>207</v>
      </c>
      <c r="B36" s="266">
        <v>2130</v>
      </c>
      <c r="C36" s="257">
        <f>SUM(C37:C39)</f>
        <v>1336</v>
      </c>
      <c r="D36" s="257">
        <f>SUM(D37:D39)</f>
        <v>1430</v>
      </c>
      <c r="E36" s="257">
        <f>SUM(E37:E39)</f>
        <v>1290</v>
      </c>
      <c r="F36" s="257">
        <f>SUM(F37:F39)</f>
        <v>1430</v>
      </c>
      <c r="G36" s="257">
        <f t="shared" si="2"/>
        <v>140</v>
      </c>
      <c r="H36" s="258">
        <f t="shared" si="1"/>
        <v>110.85271317829456</v>
      </c>
    </row>
    <row r="37" spans="1:8" ht="25.5" customHeight="1">
      <c r="A37" s="262" t="s">
        <v>148</v>
      </c>
      <c r="B37" s="116">
        <v>2131</v>
      </c>
      <c r="C37" s="260"/>
      <c r="D37" s="260"/>
      <c r="E37" s="260"/>
      <c r="F37" s="260"/>
      <c r="G37" s="260">
        <f t="shared" si="2"/>
        <v>0</v>
      </c>
      <c r="H37" s="261" t="e">
        <f t="shared" si="1"/>
        <v>#DIV/0!</v>
      </c>
    </row>
    <row r="38" spans="1:8" ht="34.5" customHeight="1">
      <c r="A38" s="262" t="s">
        <v>149</v>
      </c>
      <c r="B38" s="116">
        <v>2132</v>
      </c>
      <c r="C38" s="260">
        <v>1336</v>
      </c>
      <c r="D38" s="260">
        <v>1430</v>
      </c>
      <c r="E38" s="260">
        <v>1290</v>
      </c>
      <c r="F38" s="260">
        <v>1430</v>
      </c>
      <c r="G38" s="260">
        <f t="shared" si="2"/>
        <v>140</v>
      </c>
      <c r="H38" s="265">
        <f t="shared" si="1"/>
        <v>110.85271317829456</v>
      </c>
    </row>
    <row r="39" spans="1:8" ht="25.5" customHeight="1">
      <c r="A39" s="262" t="s">
        <v>150</v>
      </c>
      <c r="B39" s="116">
        <v>2133</v>
      </c>
      <c r="C39" s="260"/>
      <c r="D39" s="260"/>
      <c r="E39" s="260"/>
      <c r="F39" s="260"/>
      <c r="G39" s="260"/>
      <c r="H39" s="261" t="e">
        <f t="shared" si="1"/>
        <v>#DIV/0!</v>
      </c>
    </row>
    <row r="40" spans="1:8" ht="34.5" customHeight="1">
      <c r="A40" s="255" t="s">
        <v>151</v>
      </c>
      <c r="B40" s="266">
        <v>2140</v>
      </c>
      <c r="C40" s="257">
        <f>SUM(C41:C42)</f>
        <v>0</v>
      </c>
      <c r="D40" s="257">
        <f>SUM(D41:D42)</f>
        <v>0</v>
      </c>
      <c r="E40" s="257">
        <f>SUM(E41:E42)</f>
        <v>0</v>
      </c>
      <c r="F40" s="257">
        <f>SUM(F41:F42)</f>
        <v>0</v>
      </c>
      <c r="G40" s="257"/>
      <c r="H40" s="267" t="e">
        <f t="shared" si="1"/>
        <v>#DIV/0!</v>
      </c>
    </row>
    <row r="41" spans="1:8" ht="48" customHeight="1">
      <c r="A41" s="259" t="s">
        <v>69</v>
      </c>
      <c r="B41" s="199">
        <v>2141</v>
      </c>
      <c r="C41" s="260"/>
      <c r="D41" s="260"/>
      <c r="E41" s="260"/>
      <c r="F41" s="260"/>
      <c r="G41" s="260"/>
      <c r="H41" s="261" t="e">
        <f t="shared" si="1"/>
        <v>#DIV/0!</v>
      </c>
    </row>
    <row r="42" spans="1:8" ht="32.25" customHeight="1">
      <c r="A42" s="262" t="s">
        <v>234</v>
      </c>
      <c r="B42" s="116">
        <v>2142</v>
      </c>
      <c r="C42" s="260"/>
      <c r="D42" s="260"/>
      <c r="E42" s="260"/>
      <c r="F42" s="260"/>
      <c r="G42" s="260">
        <f t="shared" si="2"/>
        <v>0</v>
      </c>
      <c r="H42" s="261" t="e">
        <f t="shared" si="1"/>
        <v>#DIV/0!</v>
      </c>
    </row>
    <row r="43" spans="1:8" ht="34.5" customHeight="1">
      <c r="A43" s="255" t="s">
        <v>168</v>
      </c>
      <c r="B43" s="266">
        <v>2200</v>
      </c>
      <c r="C43" s="257">
        <f>SUM(C19,C27,C36,C40)</f>
        <v>2766</v>
      </c>
      <c r="D43" s="257">
        <f>SUM(D19,D27,D36,D40)</f>
        <v>3246</v>
      </c>
      <c r="E43" s="257">
        <f>SUM(E19,E27,E36,E40)</f>
        <v>3042</v>
      </c>
      <c r="F43" s="257">
        <f>SUM(F19,F27,F36,F40)</f>
        <v>3246</v>
      </c>
      <c r="G43" s="257">
        <f t="shared" si="2"/>
        <v>204</v>
      </c>
      <c r="H43" s="258">
        <f>(F43/E43)*100</f>
        <v>106.70611439842207</v>
      </c>
    </row>
    <row r="44" spans="1:8" s="68" customFormat="1">
      <c r="A44" s="268"/>
      <c r="B44" s="63"/>
      <c r="C44" s="63"/>
      <c r="D44" s="63"/>
      <c r="E44" s="63"/>
      <c r="F44" s="63"/>
      <c r="G44" s="63"/>
      <c r="H44" s="63"/>
    </row>
    <row r="45" spans="1:8" s="68" customFormat="1">
      <c r="A45" s="268"/>
      <c r="B45" s="63"/>
      <c r="C45" s="63"/>
      <c r="D45" s="63"/>
      <c r="E45" s="63"/>
      <c r="F45" s="63"/>
      <c r="G45" s="63"/>
      <c r="H45" s="63"/>
    </row>
    <row r="46" spans="1:8" s="68" customFormat="1" ht="18.75" customHeight="1">
      <c r="A46" s="268"/>
      <c r="B46" s="63"/>
      <c r="C46" s="63"/>
      <c r="D46" s="63"/>
      <c r="E46" s="63"/>
      <c r="F46" s="63"/>
      <c r="G46" s="63"/>
      <c r="H46" s="63"/>
    </row>
    <row r="47" spans="1:8" s="50" customFormat="1" ht="27.75" customHeight="1">
      <c r="A47" s="149" t="s">
        <v>288</v>
      </c>
      <c r="B47" s="269"/>
      <c r="C47" s="369" t="s">
        <v>89</v>
      </c>
      <c r="D47" s="369"/>
      <c r="E47" s="270"/>
      <c r="F47" s="370" t="s">
        <v>289</v>
      </c>
      <c r="G47" s="370"/>
      <c r="H47" s="370"/>
    </row>
    <row r="48" spans="1:8" s="203" customFormat="1">
      <c r="A48" s="51" t="s">
        <v>180</v>
      </c>
      <c r="B48" s="50"/>
      <c r="C48" s="366" t="s">
        <v>185</v>
      </c>
      <c r="D48" s="366"/>
      <c r="E48" s="50"/>
      <c r="F48" s="367" t="s">
        <v>184</v>
      </c>
      <c r="G48" s="367"/>
      <c r="H48" s="367"/>
    </row>
    <row r="49" spans="1:10" s="63" customFormat="1">
      <c r="A49" s="71"/>
      <c r="I49" s="62"/>
      <c r="J49" s="62"/>
    </row>
    <row r="50" spans="1:10" s="63" customFormat="1">
      <c r="A50" s="71"/>
      <c r="I50" s="62"/>
      <c r="J50" s="62"/>
    </row>
    <row r="51" spans="1:10" s="63" customFormat="1">
      <c r="A51" s="71"/>
      <c r="I51" s="62"/>
      <c r="J51" s="62"/>
    </row>
    <row r="52" spans="1:10" s="63" customFormat="1">
      <c r="A52" s="71"/>
      <c r="I52" s="62"/>
      <c r="J52" s="62"/>
    </row>
    <row r="53" spans="1:10" s="63" customFormat="1">
      <c r="A53" s="71"/>
      <c r="I53" s="62"/>
      <c r="J53" s="62"/>
    </row>
    <row r="54" spans="1:10" s="63" customFormat="1">
      <c r="A54" s="71"/>
      <c r="I54" s="62"/>
      <c r="J54" s="62"/>
    </row>
    <row r="55" spans="1:10" s="63" customFormat="1">
      <c r="A55" s="71"/>
      <c r="I55" s="62"/>
      <c r="J55" s="62"/>
    </row>
    <row r="56" spans="1:10" s="63" customFormat="1">
      <c r="A56" s="71"/>
      <c r="I56" s="62"/>
      <c r="J56" s="62"/>
    </row>
    <row r="57" spans="1:10" s="63" customFormat="1">
      <c r="A57" s="71"/>
      <c r="I57" s="62"/>
      <c r="J57" s="62"/>
    </row>
    <row r="58" spans="1:10" s="63" customFormat="1">
      <c r="A58" s="71"/>
      <c r="I58" s="62"/>
      <c r="J58" s="62"/>
    </row>
    <row r="59" spans="1:10" s="63" customFormat="1">
      <c r="A59" s="71"/>
      <c r="I59" s="62"/>
      <c r="J59" s="62"/>
    </row>
    <row r="60" spans="1:10" s="63" customFormat="1">
      <c r="A60" s="71"/>
      <c r="I60" s="62"/>
      <c r="J60" s="62"/>
    </row>
    <row r="61" spans="1:10" s="63" customFormat="1">
      <c r="A61" s="71"/>
      <c r="I61" s="62"/>
      <c r="J61" s="62"/>
    </row>
    <row r="62" spans="1:10" s="63" customFormat="1">
      <c r="A62" s="71"/>
      <c r="I62" s="62"/>
      <c r="J62" s="62"/>
    </row>
    <row r="63" spans="1:10" s="63" customFormat="1">
      <c r="A63" s="71"/>
      <c r="I63" s="62"/>
      <c r="J63" s="62"/>
    </row>
    <row r="64" spans="1:10" s="63" customFormat="1">
      <c r="A64" s="71"/>
      <c r="I64" s="62"/>
      <c r="J64" s="62"/>
    </row>
    <row r="65" spans="1:10" s="63" customFormat="1">
      <c r="A65" s="71"/>
      <c r="I65" s="62"/>
      <c r="J65" s="62"/>
    </row>
    <row r="66" spans="1:10" s="63" customFormat="1">
      <c r="A66" s="71"/>
      <c r="I66" s="62"/>
      <c r="J66" s="62"/>
    </row>
    <row r="67" spans="1:10" s="63" customFormat="1">
      <c r="A67" s="71"/>
      <c r="I67" s="62"/>
      <c r="J67" s="62"/>
    </row>
    <row r="68" spans="1:10" s="63" customFormat="1">
      <c r="A68" s="71"/>
      <c r="I68" s="62"/>
      <c r="J68" s="62"/>
    </row>
    <row r="69" spans="1:10" s="63" customFormat="1">
      <c r="A69" s="71"/>
      <c r="I69" s="62"/>
      <c r="J69" s="62"/>
    </row>
    <row r="70" spans="1:10" s="63" customFormat="1">
      <c r="A70" s="71"/>
      <c r="I70" s="62"/>
      <c r="J70" s="62"/>
    </row>
    <row r="71" spans="1:10" s="63" customFormat="1">
      <c r="A71" s="71"/>
      <c r="I71" s="62"/>
      <c r="J71" s="62"/>
    </row>
    <row r="72" spans="1:10" s="63" customFormat="1">
      <c r="A72" s="71"/>
      <c r="I72" s="62"/>
      <c r="J72" s="62"/>
    </row>
    <row r="73" spans="1:10" s="63" customFormat="1">
      <c r="A73" s="71"/>
      <c r="I73" s="62"/>
      <c r="J73" s="62"/>
    </row>
    <row r="74" spans="1:10" s="63" customFormat="1">
      <c r="A74" s="71"/>
      <c r="I74" s="62"/>
      <c r="J74" s="62"/>
    </row>
    <row r="75" spans="1:10" s="63" customFormat="1">
      <c r="A75" s="71"/>
      <c r="I75" s="62"/>
      <c r="J75" s="62"/>
    </row>
    <row r="76" spans="1:10" s="63" customFormat="1">
      <c r="A76" s="71"/>
      <c r="I76" s="62"/>
      <c r="J76" s="62"/>
    </row>
    <row r="77" spans="1:10" s="63" customFormat="1">
      <c r="A77" s="71"/>
      <c r="I77" s="62"/>
      <c r="J77" s="62"/>
    </row>
    <row r="78" spans="1:10" s="63" customFormat="1">
      <c r="A78" s="71"/>
      <c r="I78" s="62"/>
      <c r="J78" s="62"/>
    </row>
    <row r="79" spans="1:10" s="63" customFormat="1">
      <c r="A79" s="71"/>
      <c r="I79" s="62"/>
      <c r="J79" s="62"/>
    </row>
    <row r="80" spans="1:10" s="63" customFormat="1">
      <c r="A80" s="71"/>
      <c r="I80" s="62"/>
      <c r="J80" s="62"/>
    </row>
    <row r="81" spans="1:10" s="63" customFormat="1">
      <c r="A81" s="71"/>
      <c r="I81" s="62"/>
      <c r="J81" s="62"/>
    </row>
    <row r="82" spans="1:10" s="63" customFormat="1">
      <c r="A82" s="71"/>
      <c r="I82" s="62"/>
      <c r="J82" s="62"/>
    </row>
    <row r="83" spans="1:10" s="63" customFormat="1">
      <c r="A83" s="71"/>
      <c r="I83" s="62"/>
      <c r="J83" s="62"/>
    </row>
    <row r="84" spans="1:10" s="63" customFormat="1">
      <c r="A84" s="71"/>
      <c r="I84" s="62"/>
      <c r="J84" s="62"/>
    </row>
    <row r="85" spans="1:10" s="63" customFormat="1">
      <c r="A85" s="71"/>
      <c r="I85" s="62"/>
      <c r="J85" s="62"/>
    </row>
    <row r="86" spans="1:10" s="63" customFormat="1">
      <c r="A86" s="71"/>
      <c r="I86" s="62"/>
      <c r="J86" s="62"/>
    </row>
    <row r="87" spans="1:10" s="63" customFormat="1">
      <c r="A87" s="71"/>
      <c r="I87" s="62"/>
      <c r="J87" s="62"/>
    </row>
    <row r="88" spans="1:10" s="63" customFormat="1">
      <c r="A88" s="71"/>
      <c r="I88" s="62"/>
      <c r="J88" s="62"/>
    </row>
    <row r="89" spans="1:10" s="63" customFormat="1">
      <c r="A89" s="71"/>
      <c r="I89" s="62"/>
      <c r="J89" s="62"/>
    </row>
    <row r="90" spans="1:10" s="63" customFormat="1">
      <c r="A90" s="71"/>
      <c r="I90" s="62"/>
      <c r="J90" s="62"/>
    </row>
    <row r="91" spans="1:10" s="63" customFormat="1">
      <c r="A91" s="71"/>
      <c r="I91" s="62"/>
      <c r="J91" s="62"/>
    </row>
    <row r="92" spans="1:10" s="63" customFormat="1">
      <c r="A92" s="71"/>
      <c r="I92" s="62"/>
      <c r="J92" s="62"/>
    </row>
    <row r="93" spans="1:10" s="63" customFormat="1">
      <c r="A93" s="71"/>
      <c r="I93" s="62"/>
      <c r="J93" s="62"/>
    </row>
    <row r="94" spans="1:10" s="63" customFormat="1">
      <c r="A94" s="71"/>
      <c r="I94" s="62"/>
      <c r="J94" s="62"/>
    </row>
    <row r="95" spans="1:10" s="63" customFormat="1">
      <c r="A95" s="71"/>
      <c r="I95" s="62"/>
      <c r="J95" s="62"/>
    </row>
    <row r="96" spans="1:10" s="63" customFormat="1">
      <c r="A96" s="71"/>
      <c r="I96" s="62"/>
      <c r="J96" s="62"/>
    </row>
    <row r="97" spans="1:10" s="63" customFormat="1">
      <c r="A97" s="71"/>
      <c r="I97" s="62"/>
      <c r="J97" s="62"/>
    </row>
    <row r="98" spans="1:10" s="63" customFormat="1">
      <c r="A98" s="71"/>
      <c r="I98" s="62"/>
      <c r="J98" s="62"/>
    </row>
    <row r="99" spans="1:10" s="63" customFormat="1">
      <c r="A99" s="71"/>
      <c r="I99" s="62"/>
      <c r="J99" s="62"/>
    </row>
    <row r="100" spans="1:10" s="63" customFormat="1">
      <c r="A100" s="71"/>
      <c r="I100" s="62"/>
      <c r="J100" s="62"/>
    </row>
    <row r="101" spans="1:10" s="63" customFormat="1">
      <c r="A101" s="71"/>
      <c r="I101" s="62"/>
      <c r="J101" s="62"/>
    </row>
    <row r="102" spans="1:10" s="63" customFormat="1">
      <c r="A102" s="71"/>
      <c r="I102" s="62"/>
      <c r="J102" s="62"/>
    </row>
    <row r="103" spans="1:10" s="63" customFormat="1">
      <c r="A103" s="71"/>
      <c r="I103" s="62"/>
      <c r="J103" s="62"/>
    </row>
    <row r="104" spans="1:10" s="63" customFormat="1">
      <c r="A104" s="71"/>
      <c r="I104" s="62"/>
      <c r="J104" s="62"/>
    </row>
    <row r="105" spans="1:10" s="63" customFormat="1">
      <c r="A105" s="71"/>
      <c r="I105" s="62"/>
      <c r="J105" s="62"/>
    </row>
    <row r="106" spans="1:10" s="63" customFormat="1">
      <c r="A106" s="71"/>
      <c r="I106" s="62"/>
      <c r="J106" s="62"/>
    </row>
    <row r="107" spans="1:10" s="63" customFormat="1">
      <c r="A107" s="71"/>
      <c r="I107" s="62"/>
      <c r="J107" s="62"/>
    </row>
    <row r="108" spans="1:10" s="63" customFormat="1">
      <c r="A108" s="71"/>
      <c r="I108" s="62"/>
      <c r="J108" s="62"/>
    </row>
    <row r="109" spans="1:10" s="63" customFormat="1">
      <c r="A109" s="71"/>
      <c r="I109" s="62"/>
      <c r="J109" s="62"/>
    </row>
    <row r="110" spans="1:10" s="63" customFormat="1">
      <c r="A110" s="71"/>
      <c r="I110" s="62"/>
      <c r="J110" s="62"/>
    </row>
    <row r="111" spans="1:10" s="63" customFormat="1">
      <c r="A111" s="71"/>
      <c r="I111" s="62"/>
      <c r="J111" s="62"/>
    </row>
    <row r="112" spans="1:10" s="63" customFormat="1">
      <c r="A112" s="71"/>
      <c r="I112" s="62"/>
      <c r="J112" s="62"/>
    </row>
    <row r="113" spans="1:10" s="63" customFormat="1">
      <c r="A113" s="71"/>
      <c r="I113" s="62"/>
      <c r="J113" s="62"/>
    </row>
    <row r="114" spans="1:10" s="63" customFormat="1">
      <c r="A114" s="71"/>
      <c r="I114" s="62"/>
      <c r="J114" s="62"/>
    </row>
    <row r="115" spans="1:10" s="63" customFormat="1">
      <c r="A115" s="71"/>
      <c r="I115" s="62"/>
      <c r="J115" s="62"/>
    </row>
    <row r="116" spans="1:10" s="63" customFormat="1">
      <c r="A116" s="71"/>
      <c r="I116" s="62"/>
      <c r="J116" s="62"/>
    </row>
    <row r="117" spans="1:10" s="63" customFormat="1">
      <c r="A117" s="71"/>
      <c r="I117" s="62"/>
      <c r="J117" s="62"/>
    </row>
    <row r="118" spans="1:10" s="63" customFormat="1">
      <c r="A118" s="71"/>
      <c r="I118" s="62"/>
      <c r="J118" s="62"/>
    </row>
    <row r="119" spans="1:10" s="63" customFormat="1">
      <c r="A119" s="71"/>
      <c r="I119" s="62"/>
      <c r="J119" s="62"/>
    </row>
    <row r="120" spans="1:10" s="63" customFormat="1">
      <c r="A120" s="71"/>
      <c r="I120" s="62"/>
      <c r="J120" s="62"/>
    </row>
    <row r="121" spans="1:10" s="63" customFormat="1">
      <c r="A121" s="71"/>
      <c r="I121" s="62"/>
      <c r="J121" s="62"/>
    </row>
    <row r="122" spans="1:10" s="63" customFormat="1">
      <c r="A122" s="71"/>
      <c r="I122" s="62"/>
      <c r="J122" s="62"/>
    </row>
    <row r="123" spans="1:10" s="63" customFormat="1">
      <c r="A123" s="71"/>
      <c r="I123" s="62"/>
      <c r="J123" s="62"/>
    </row>
    <row r="124" spans="1:10" s="63" customFormat="1">
      <c r="A124" s="71"/>
      <c r="I124" s="62"/>
      <c r="J124" s="62"/>
    </row>
    <row r="125" spans="1:10" s="63" customFormat="1">
      <c r="A125" s="71"/>
      <c r="I125" s="62"/>
      <c r="J125" s="62"/>
    </row>
    <row r="126" spans="1:10" s="63" customFormat="1">
      <c r="A126" s="71"/>
      <c r="I126" s="62"/>
      <c r="J126" s="62"/>
    </row>
    <row r="127" spans="1:10" s="63" customFormat="1">
      <c r="A127" s="71"/>
      <c r="I127" s="62"/>
      <c r="J127" s="62"/>
    </row>
    <row r="128" spans="1:10" s="63" customFormat="1">
      <c r="A128" s="71"/>
      <c r="I128" s="62"/>
      <c r="J128" s="62"/>
    </row>
    <row r="129" spans="1:10" s="63" customFormat="1">
      <c r="A129" s="71"/>
      <c r="I129" s="62"/>
      <c r="J129" s="62"/>
    </row>
    <row r="130" spans="1:10" s="63" customFormat="1">
      <c r="A130" s="71"/>
      <c r="I130" s="62"/>
      <c r="J130" s="62"/>
    </row>
    <row r="131" spans="1:10" s="63" customFormat="1">
      <c r="A131" s="71"/>
      <c r="I131" s="62"/>
      <c r="J131" s="62"/>
    </row>
    <row r="132" spans="1:10" s="63" customFormat="1">
      <c r="A132" s="71"/>
      <c r="I132" s="62"/>
      <c r="J132" s="62"/>
    </row>
    <row r="133" spans="1:10" s="63" customFormat="1">
      <c r="A133" s="71"/>
      <c r="I133" s="62"/>
      <c r="J133" s="62"/>
    </row>
    <row r="134" spans="1:10" s="63" customFormat="1">
      <c r="A134" s="71"/>
      <c r="I134" s="62"/>
      <c r="J134" s="62"/>
    </row>
    <row r="135" spans="1:10" s="63" customFormat="1">
      <c r="A135" s="71"/>
      <c r="I135" s="62"/>
      <c r="J135" s="62"/>
    </row>
    <row r="136" spans="1:10" s="63" customFormat="1">
      <c r="A136" s="71"/>
      <c r="I136" s="62"/>
      <c r="J136" s="62"/>
    </row>
    <row r="137" spans="1:10" s="63" customFormat="1">
      <c r="A137" s="71"/>
      <c r="I137" s="62"/>
      <c r="J137" s="62"/>
    </row>
    <row r="138" spans="1:10" s="63" customFormat="1">
      <c r="A138" s="71"/>
      <c r="I138" s="62"/>
      <c r="J138" s="62"/>
    </row>
    <row r="139" spans="1:10" s="63" customFormat="1">
      <c r="A139" s="71"/>
      <c r="I139" s="62"/>
      <c r="J139" s="62"/>
    </row>
    <row r="140" spans="1:10" s="63" customFormat="1">
      <c r="A140" s="71"/>
      <c r="I140" s="62"/>
      <c r="J140" s="62"/>
    </row>
    <row r="141" spans="1:10" s="63" customFormat="1">
      <c r="A141" s="71"/>
      <c r="I141" s="62"/>
      <c r="J141" s="62"/>
    </row>
    <row r="142" spans="1:10" s="63" customFormat="1">
      <c r="A142" s="71"/>
      <c r="I142" s="62"/>
      <c r="J142" s="62"/>
    </row>
    <row r="143" spans="1:10" s="63" customFormat="1">
      <c r="A143" s="71"/>
      <c r="I143" s="62"/>
      <c r="J143" s="62"/>
    </row>
    <row r="144" spans="1:10" s="63" customFormat="1">
      <c r="A144" s="71"/>
      <c r="I144" s="62"/>
      <c r="J144" s="62"/>
    </row>
    <row r="145" spans="1:10" s="63" customFormat="1">
      <c r="A145" s="71"/>
      <c r="I145" s="62"/>
      <c r="J145" s="62"/>
    </row>
    <row r="146" spans="1:10" s="63" customFormat="1">
      <c r="A146" s="71"/>
      <c r="I146" s="62"/>
      <c r="J146" s="62"/>
    </row>
    <row r="147" spans="1:10" s="63" customFormat="1">
      <c r="A147" s="71"/>
      <c r="I147" s="62"/>
      <c r="J147" s="62"/>
    </row>
    <row r="148" spans="1:10" s="63" customFormat="1">
      <c r="A148" s="71"/>
      <c r="I148" s="62"/>
      <c r="J148" s="62"/>
    </row>
    <row r="149" spans="1:10" s="63" customFormat="1">
      <c r="A149" s="71"/>
      <c r="I149" s="62"/>
      <c r="J149" s="62"/>
    </row>
    <row r="150" spans="1:10" s="63" customFormat="1">
      <c r="A150" s="71"/>
      <c r="I150" s="62"/>
      <c r="J150" s="62"/>
    </row>
    <row r="151" spans="1:10" s="63" customFormat="1">
      <c r="A151" s="71"/>
      <c r="I151" s="62"/>
      <c r="J151" s="62"/>
    </row>
    <row r="152" spans="1:10" s="63" customFormat="1">
      <c r="A152" s="71"/>
      <c r="I152" s="62"/>
      <c r="J152" s="62"/>
    </row>
    <row r="153" spans="1:10" s="63" customFormat="1">
      <c r="A153" s="71"/>
      <c r="I153" s="62"/>
      <c r="J153" s="62"/>
    </row>
    <row r="154" spans="1:10" s="63" customFormat="1">
      <c r="A154" s="71"/>
      <c r="I154" s="62"/>
      <c r="J154" s="62"/>
    </row>
    <row r="155" spans="1:10" s="63" customFormat="1">
      <c r="A155" s="71"/>
      <c r="I155" s="62"/>
      <c r="J155" s="62"/>
    </row>
    <row r="156" spans="1:10" s="63" customFormat="1">
      <c r="A156" s="71"/>
      <c r="I156" s="62"/>
      <c r="J156" s="62"/>
    </row>
    <row r="157" spans="1:10" s="63" customFormat="1">
      <c r="A157" s="71"/>
      <c r="I157" s="62"/>
      <c r="J157" s="62"/>
    </row>
    <row r="158" spans="1:10" s="63" customFormat="1">
      <c r="A158" s="71"/>
      <c r="I158" s="62"/>
      <c r="J158" s="62"/>
    </row>
    <row r="159" spans="1:10" s="63" customFormat="1">
      <c r="A159" s="71"/>
      <c r="I159" s="62"/>
      <c r="J159" s="62"/>
    </row>
    <row r="160" spans="1:10" s="63" customFormat="1">
      <c r="A160" s="71"/>
      <c r="I160" s="62"/>
      <c r="J160" s="62"/>
    </row>
    <row r="161" spans="1:10" s="63" customFormat="1">
      <c r="A161" s="71"/>
      <c r="I161" s="62"/>
      <c r="J161" s="62"/>
    </row>
    <row r="162" spans="1:10" s="63" customFormat="1">
      <c r="A162" s="71"/>
      <c r="I162" s="62"/>
      <c r="J162" s="62"/>
    </row>
    <row r="163" spans="1:10" s="63" customFormat="1">
      <c r="A163" s="71"/>
      <c r="I163" s="62"/>
      <c r="J163" s="62"/>
    </row>
    <row r="164" spans="1:10" s="63" customFormat="1">
      <c r="A164" s="71"/>
      <c r="I164" s="62"/>
      <c r="J164" s="62"/>
    </row>
    <row r="165" spans="1:10" s="63" customFormat="1">
      <c r="A165" s="71"/>
      <c r="I165" s="62"/>
      <c r="J165" s="62"/>
    </row>
    <row r="166" spans="1:10" s="63" customFormat="1">
      <c r="A166" s="71"/>
      <c r="I166" s="62"/>
      <c r="J166" s="62"/>
    </row>
    <row r="167" spans="1:10" s="63" customFormat="1">
      <c r="A167" s="71"/>
      <c r="I167" s="62"/>
      <c r="J167" s="62"/>
    </row>
    <row r="168" spans="1:10" s="63" customFormat="1">
      <c r="A168" s="71"/>
      <c r="I168" s="62"/>
      <c r="J168" s="62"/>
    </row>
    <row r="169" spans="1:10" s="63" customFormat="1">
      <c r="A169" s="71"/>
      <c r="I169" s="62"/>
      <c r="J169" s="62"/>
    </row>
    <row r="170" spans="1:10" s="63" customFormat="1">
      <c r="A170" s="71"/>
      <c r="I170" s="62"/>
      <c r="J170" s="62"/>
    </row>
    <row r="171" spans="1:10" s="63" customFormat="1">
      <c r="A171" s="71"/>
      <c r="I171" s="62"/>
      <c r="J171" s="62"/>
    </row>
    <row r="172" spans="1:10" s="63" customFormat="1">
      <c r="A172" s="71"/>
      <c r="I172" s="62"/>
      <c r="J172" s="62"/>
    </row>
    <row r="173" spans="1:10" s="63" customFormat="1">
      <c r="A173" s="71"/>
      <c r="I173" s="62"/>
      <c r="J173" s="62"/>
    </row>
    <row r="174" spans="1:10" s="63" customFormat="1">
      <c r="A174" s="71"/>
      <c r="I174" s="62"/>
      <c r="J174" s="62"/>
    </row>
    <row r="175" spans="1:10" s="63" customFormat="1">
      <c r="A175" s="71"/>
      <c r="I175" s="62"/>
      <c r="J175" s="62"/>
    </row>
    <row r="176" spans="1:10" s="63" customFormat="1">
      <c r="A176" s="71"/>
      <c r="I176" s="62"/>
      <c r="J176" s="62"/>
    </row>
    <row r="177" spans="1:10" s="63" customFormat="1">
      <c r="A177" s="71"/>
      <c r="I177" s="62"/>
      <c r="J177" s="62"/>
    </row>
    <row r="178" spans="1:10" s="63" customFormat="1">
      <c r="A178" s="71"/>
      <c r="I178" s="62"/>
      <c r="J178" s="62"/>
    </row>
    <row r="179" spans="1:10" s="63" customFormat="1">
      <c r="A179" s="71"/>
      <c r="I179" s="62"/>
      <c r="J179" s="62"/>
    </row>
    <row r="180" spans="1:10" s="63" customFormat="1">
      <c r="A180" s="71"/>
      <c r="I180" s="62"/>
      <c r="J180" s="62"/>
    </row>
    <row r="181" spans="1:10" s="63" customFormat="1">
      <c r="A181" s="71"/>
      <c r="I181" s="62"/>
      <c r="J181" s="62"/>
    </row>
    <row r="182" spans="1:10" s="63" customFormat="1">
      <c r="A182" s="71"/>
      <c r="I182" s="62"/>
      <c r="J182" s="62"/>
    </row>
    <row r="183" spans="1:10" s="63" customFormat="1">
      <c r="A183" s="71"/>
      <c r="I183" s="62"/>
      <c r="J183" s="62"/>
    </row>
    <row r="184" spans="1:10" s="63" customFormat="1">
      <c r="A184" s="71"/>
      <c r="I184" s="62"/>
      <c r="J184" s="62"/>
    </row>
    <row r="185" spans="1:10" s="63" customFormat="1">
      <c r="A185" s="71"/>
      <c r="I185" s="62"/>
      <c r="J185" s="62"/>
    </row>
    <row r="186" spans="1:10" s="63" customFormat="1">
      <c r="A186" s="71"/>
      <c r="I186" s="62"/>
      <c r="J186" s="62"/>
    </row>
    <row r="187" spans="1:10" s="63" customFormat="1">
      <c r="A187" s="71"/>
      <c r="I187" s="62"/>
      <c r="J187" s="62"/>
    </row>
    <row r="188" spans="1:10" s="63" customFormat="1">
      <c r="A188" s="71"/>
      <c r="I188" s="62"/>
      <c r="J188" s="62"/>
    </row>
    <row r="189" spans="1:10" s="63" customFormat="1">
      <c r="A189" s="71"/>
      <c r="I189" s="62"/>
      <c r="J189" s="62"/>
    </row>
    <row r="190" spans="1:10" s="63" customFormat="1">
      <c r="A190" s="71"/>
      <c r="I190" s="62"/>
      <c r="J190" s="62"/>
    </row>
    <row r="191" spans="1:10" s="63" customFormat="1">
      <c r="A191" s="71"/>
      <c r="I191" s="62"/>
      <c r="J191" s="62"/>
    </row>
    <row r="192" spans="1:10" s="63" customFormat="1">
      <c r="A192" s="71"/>
      <c r="I192" s="62"/>
      <c r="J192" s="62"/>
    </row>
    <row r="193" spans="1:10" s="63" customFormat="1">
      <c r="A193" s="71"/>
      <c r="I193" s="62"/>
      <c r="J193" s="62"/>
    </row>
    <row r="194" spans="1:10" s="63" customFormat="1">
      <c r="A194" s="71"/>
      <c r="I194" s="62"/>
      <c r="J194" s="62"/>
    </row>
    <row r="195" spans="1:10" s="63" customFormat="1">
      <c r="A195" s="71"/>
      <c r="I195" s="62"/>
      <c r="J195" s="62"/>
    </row>
    <row r="196" spans="1:10" s="63" customFormat="1">
      <c r="A196" s="71"/>
      <c r="I196" s="62"/>
      <c r="J196" s="62"/>
    </row>
    <row r="197" spans="1:10" s="63" customFormat="1">
      <c r="A197" s="71"/>
      <c r="I197" s="62"/>
      <c r="J197" s="62"/>
    </row>
    <row r="198" spans="1:10" s="63" customFormat="1">
      <c r="A198" s="71"/>
      <c r="I198" s="62"/>
      <c r="J198" s="62"/>
    </row>
  </sheetData>
  <mergeCells count="12">
    <mergeCell ref="A2:H2"/>
    <mergeCell ref="C48:D48"/>
    <mergeCell ref="F48:H48"/>
    <mergeCell ref="A7:H7"/>
    <mergeCell ref="A18:H18"/>
    <mergeCell ref="C47:D47"/>
    <mergeCell ref="F47:H47"/>
    <mergeCell ref="A3:H3"/>
    <mergeCell ref="A4:A5"/>
    <mergeCell ref="B4:B5"/>
    <mergeCell ref="C4:D4"/>
    <mergeCell ref="E4:H4"/>
  </mergeCells>
  <phoneticPr fontId="3" type="noConversion"/>
  <pageMargins left="0.59055118110236227" right="0.59055118110236227" top="0.98425196850393704" bottom="0.59055118110236227" header="0" footer="0"/>
  <pageSetup paperSize="9" scale="69" fitToHeight="2" orientation="landscape" r:id="rId1"/>
  <headerFooter alignWithMargins="0"/>
  <ignoredErrors>
    <ignoredError sqref="G9:H16 G21 H35:H36 H37:H42 H19:H27 H29 H28 H30:H34" evalError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2:H248"/>
  <sheetViews>
    <sheetView view="pageBreakPreview" zoomScale="60" workbookViewId="0">
      <selection activeCell="N28" sqref="N28"/>
    </sheetView>
  </sheetViews>
  <sheetFormatPr defaultRowHeight="18.75"/>
  <cols>
    <col min="1" max="1" width="60.7109375" style="2" customWidth="1"/>
    <col min="2" max="2" width="14.140625" style="22" customWidth="1"/>
    <col min="3" max="3" width="14.140625" style="28" customWidth="1"/>
    <col min="4" max="4" width="16.140625" style="22" customWidth="1"/>
    <col min="5" max="5" width="16.7109375" style="22" customWidth="1"/>
    <col min="6" max="6" width="15.140625" style="22" customWidth="1"/>
    <col min="7" max="7" width="16" style="22" customWidth="1"/>
    <col min="8" max="16384" width="9.140625" style="2"/>
  </cols>
  <sheetData>
    <row r="2" spans="1:7">
      <c r="A2" s="362" t="s">
        <v>213</v>
      </c>
      <c r="B2" s="362"/>
      <c r="C2" s="362"/>
      <c r="D2" s="362"/>
      <c r="E2" s="362"/>
      <c r="F2" s="362"/>
      <c r="G2" s="362"/>
    </row>
    <row r="3" spans="1:7">
      <c r="A3" s="24"/>
      <c r="B3" s="5"/>
      <c r="C3" s="5"/>
      <c r="D3" s="24"/>
      <c r="E3" s="24"/>
      <c r="F3" s="24"/>
      <c r="G3" s="5"/>
    </row>
    <row r="4" spans="1:7" ht="73.5" customHeight="1">
      <c r="A4" s="29" t="s">
        <v>101</v>
      </c>
      <c r="B4" s="30" t="s">
        <v>7</v>
      </c>
      <c r="C4" s="30" t="s">
        <v>279</v>
      </c>
      <c r="D4" s="30" t="s">
        <v>302</v>
      </c>
      <c r="E4" s="30" t="s">
        <v>303</v>
      </c>
      <c r="F4" s="30" t="s">
        <v>199</v>
      </c>
      <c r="G4" s="31" t="s">
        <v>216</v>
      </c>
    </row>
    <row r="5" spans="1:7" ht="25.5" customHeight="1">
      <c r="A5" s="12">
        <v>1</v>
      </c>
      <c r="B5" s="13">
        <v>2</v>
      </c>
      <c r="C5" s="13">
        <v>3</v>
      </c>
      <c r="D5" s="13">
        <v>4</v>
      </c>
      <c r="E5" s="13">
        <v>5</v>
      </c>
      <c r="F5" s="13">
        <v>6</v>
      </c>
      <c r="G5" s="13">
        <v>7</v>
      </c>
    </row>
    <row r="6" spans="1:7" ht="26.25" customHeight="1">
      <c r="A6" s="377" t="s">
        <v>72</v>
      </c>
      <c r="B6" s="378"/>
      <c r="C6" s="378"/>
      <c r="D6" s="378"/>
      <c r="E6" s="378"/>
      <c r="F6" s="378"/>
      <c r="G6" s="379"/>
    </row>
    <row r="7" spans="1:7" ht="24.75" customHeight="1">
      <c r="A7" s="27" t="s">
        <v>204</v>
      </c>
      <c r="B7" s="13">
        <v>2050</v>
      </c>
      <c r="C7" s="14">
        <f>SUM(C8:C8)</f>
        <v>0</v>
      </c>
      <c r="D7" s="14">
        <f>SUM(D8:D8)</f>
        <v>0</v>
      </c>
      <c r="E7" s="14">
        <f>SUM(E8:E8)</f>
        <v>0</v>
      </c>
      <c r="F7" s="14">
        <f>E7-D7</f>
        <v>0</v>
      </c>
      <c r="G7" s="33" t="e">
        <f>(E7/D7)*100</f>
        <v>#DIV/0!</v>
      </c>
    </row>
    <row r="8" spans="1:7" ht="21.75" customHeight="1">
      <c r="A8" s="36"/>
      <c r="B8" s="37"/>
      <c r="C8" s="37"/>
      <c r="D8" s="38"/>
      <c r="E8" s="38"/>
      <c r="F8" s="34">
        <f t="shared" ref="F8:F23" si="0">E8-D8</f>
        <v>0</v>
      </c>
      <c r="G8" s="39" t="e">
        <f t="shared" ref="G8:G23" si="1">(E8/D8)*100</f>
        <v>#DIV/0!</v>
      </c>
    </row>
    <row r="9" spans="1:7" s="8" customFormat="1" ht="23.25" customHeight="1">
      <c r="A9" s="43" t="s">
        <v>203</v>
      </c>
      <c r="B9" s="44">
        <v>2060</v>
      </c>
      <c r="C9" s="38">
        <f>SUM(C10:C10)</f>
        <v>0</v>
      </c>
      <c r="D9" s="38">
        <f>SUM(D10:D10)</f>
        <v>0</v>
      </c>
      <c r="E9" s="38">
        <f t="shared" ref="E9" si="2">SUM(E10:E10)</f>
        <v>0</v>
      </c>
      <c r="F9" s="34">
        <f t="shared" si="0"/>
        <v>0</v>
      </c>
      <c r="G9" s="39" t="e">
        <f t="shared" si="1"/>
        <v>#DIV/0!</v>
      </c>
    </row>
    <row r="10" spans="1:7" s="8" customFormat="1" ht="23.25" customHeight="1">
      <c r="A10" s="41"/>
      <c r="B10" s="40"/>
      <c r="C10" s="40"/>
      <c r="D10" s="38"/>
      <c r="E10" s="38"/>
      <c r="F10" s="34">
        <f t="shared" si="0"/>
        <v>0</v>
      </c>
      <c r="G10" s="39" t="e">
        <f t="shared" si="1"/>
        <v>#DIV/0!</v>
      </c>
    </row>
    <row r="11" spans="1:7" s="8" customFormat="1" ht="29.25" customHeight="1">
      <c r="A11" s="380" t="s">
        <v>205</v>
      </c>
      <c r="B11" s="381"/>
      <c r="C11" s="381"/>
      <c r="D11" s="381"/>
      <c r="E11" s="381"/>
      <c r="F11" s="381"/>
      <c r="G11" s="382"/>
    </row>
    <row r="12" spans="1:7" s="8" customFormat="1" ht="42.75" customHeight="1">
      <c r="A12" s="45" t="s">
        <v>182</v>
      </c>
      <c r="B12" s="40"/>
      <c r="C12" s="40"/>
      <c r="D12" s="38"/>
      <c r="E12" s="38"/>
      <c r="F12" s="34"/>
      <c r="G12" s="38"/>
    </row>
    <row r="13" spans="1:7" s="8" customFormat="1" ht="27.75" customHeight="1">
      <c r="A13" s="46" t="s">
        <v>206</v>
      </c>
      <c r="B13" s="44">
        <v>2117</v>
      </c>
      <c r="C13" s="38">
        <f>SUM(C14:C14)</f>
        <v>0</v>
      </c>
      <c r="D13" s="38">
        <f>SUM(D14:D14)</f>
        <v>0</v>
      </c>
      <c r="E13" s="38">
        <f>SUM(E14:E14)</f>
        <v>0</v>
      </c>
      <c r="F13" s="38">
        <f t="shared" si="0"/>
        <v>0</v>
      </c>
      <c r="G13" s="39" t="e">
        <f t="shared" si="1"/>
        <v>#DIV/0!</v>
      </c>
    </row>
    <row r="14" spans="1:7" s="8" customFormat="1" ht="22.5" customHeight="1">
      <c r="A14" s="42"/>
      <c r="B14" s="40"/>
      <c r="C14" s="40"/>
      <c r="D14" s="34"/>
      <c r="E14" s="34"/>
      <c r="F14" s="34">
        <f t="shared" si="0"/>
        <v>0</v>
      </c>
      <c r="G14" s="39" t="e">
        <f t="shared" si="1"/>
        <v>#DIV/0!</v>
      </c>
    </row>
    <row r="15" spans="1:7" s="8" customFormat="1" ht="40.5" customHeight="1">
      <c r="A15" s="47" t="s">
        <v>177</v>
      </c>
      <c r="B15" s="40"/>
      <c r="C15" s="40"/>
      <c r="D15" s="34"/>
      <c r="E15" s="34"/>
      <c r="F15" s="34"/>
      <c r="G15" s="34"/>
    </row>
    <row r="16" spans="1:7" s="8" customFormat="1" ht="29.25" customHeight="1">
      <c r="A16" s="41" t="s">
        <v>206</v>
      </c>
      <c r="B16" s="44">
        <v>2128</v>
      </c>
      <c r="C16" s="38">
        <f>SUM(C17:C17)</f>
        <v>0</v>
      </c>
      <c r="D16" s="38">
        <f>SUM(D17:D17)</f>
        <v>0</v>
      </c>
      <c r="E16" s="38">
        <f>SUM(E17:E17)</f>
        <v>0</v>
      </c>
      <c r="F16" s="38">
        <f t="shared" si="0"/>
        <v>0</v>
      </c>
      <c r="G16" s="39" t="e">
        <f t="shared" si="1"/>
        <v>#DIV/0!</v>
      </c>
    </row>
    <row r="17" spans="1:8" s="8" customFormat="1" ht="23.25" customHeight="1">
      <c r="A17" s="41"/>
      <c r="B17" s="40"/>
      <c r="C17" s="40"/>
      <c r="D17" s="38"/>
      <c r="E17" s="38"/>
      <c r="F17" s="34">
        <f t="shared" si="0"/>
        <v>0</v>
      </c>
      <c r="G17" s="39" t="e">
        <f t="shared" si="1"/>
        <v>#DIV/0!</v>
      </c>
    </row>
    <row r="18" spans="1:8" s="8" customFormat="1" ht="37.5" customHeight="1">
      <c r="A18" s="45" t="s">
        <v>208</v>
      </c>
      <c r="B18" s="40"/>
      <c r="C18" s="40"/>
      <c r="D18" s="34"/>
      <c r="E18" s="34"/>
      <c r="F18" s="34"/>
      <c r="G18" s="35"/>
    </row>
    <row r="19" spans="1:8" s="8" customFormat="1" ht="38.25" customHeight="1">
      <c r="A19" s="48" t="s">
        <v>209</v>
      </c>
      <c r="B19" s="44">
        <v>2123</v>
      </c>
      <c r="C19" s="38">
        <f>SUM(C20:C20)</f>
        <v>0</v>
      </c>
      <c r="D19" s="38">
        <f>SUM(D20:D20)</f>
        <v>0</v>
      </c>
      <c r="E19" s="38">
        <f>SUM(E20:E20)</f>
        <v>0</v>
      </c>
      <c r="F19" s="38">
        <f t="shared" si="0"/>
        <v>0</v>
      </c>
      <c r="G19" s="39" t="e">
        <f t="shared" si="1"/>
        <v>#DIV/0!</v>
      </c>
    </row>
    <row r="20" spans="1:8" s="8" customFormat="1" ht="24.75" customHeight="1">
      <c r="A20" s="41"/>
      <c r="B20" s="40"/>
      <c r="C20" s="40"/>
      <c r="D20" s="38"/>
      <c r="E20" s="38"/>
      <c r="F20" s="38">
        <f t="shared" si="0"/>
        <v>0</v>
      </c>
      <c r="G20" s="39" t="e">
        <f t="shared" si="1"/>
        <v>#DIV/0!</v>
      </c>
    </row>
    <row r="21" spans="1:8" s="8" customFormat="1" ht="26.25" customHeight="1">
      <c r="A21" s="49" t="s">
        <v>210</v>
      </c>
      <c r="B21" s="40"/>
      <c r="C21" s="40"/>
      <c r="D21" s="38"/>
      <c r="E21" s="38"/>
      <c r="F21" s="34"/>
      <c r="G21" s="39"/>
    </row>
    <row r="22" spans="1:8" s="8" customFormat="1" ht="41.25" customHeight="1">
      <c r="A22" s="48" t="s">
        <v>211</v>
      </c>
      <c r="B22" s="44">
        <v>2142</v>
      </c>
      <c r="C22" s="38">
        <f>SUM(C23:C23)</f>
        <v>0</v>
      </c>
      <c r="D22" s="38">
        <f>SUM(D23:D23)</f>
        <v>0</v>
      </c>
      <c r="E22" s="38">
        <f>SUM(E23:E23)</f>
        <v>0</v>
      </c>
      <c r="F22" s="34">
        <f t="shared" si="0"/>
        <v>0</v>
      </c>
      <c r="G22" s="39" t="e">
        <f t="shared" si="1"/>
        <v>#DIV/0!</v>
      </c>
    </row>
    <row r="23" spans="1:8" s="8" customFormat="1" ht="28.5" customHeight="1">
      <c r="A23" s="41"/>
      <c r="B23" s="40"/>
      <c r="C23" s="40"/>
      <c r="D23" s="38"/>
      <c r="E23" s="38"/>
      <c r="F23" s="34">
        <f t="shared" si="0"/>
        <v>0</v>
      </c>
      <c r="G23" s="39" t="e">
        <f t="shared" si="1"/>
        <v>#DIV/0!</v>
      </c>
    </row>
    <row r="24" spans="1:8">
      <c r="A24" s="15"/>
      <c r="B24" s="16"/>
      <c r="C24" s="16"/>
      <c r="D24" s="17"/>
      <c r="E24" s="18"/>
      <c r="F24" s="18"/>
      <c r="G24" s="18"/>
    </row>
    <row r="25" spans="1:8" ht="24.75" customHeight="1">
      <c r="A25" s="9" t="s">
        <v>178</v>
      </c>
      <c r="B25" s="6"/>
      <c r="C25" s="6"/>
      <c r="D25" s="21" t="s">
        <v>57</v>
      </c>
      <c r="E25" s="21"/>
      <c r="F25" s="375" t="s">
        <v>188</v>
      </c>
      <c r="G25" s="375"/>
      <c r="H25" s="23"/>
    </row>
    <row r="26" spans="1:8">
      <c r="A26" s="25" t="s">
        <v>180</v>
      </c>
      <c r="B26" s="26"/>
      <c r="C26" s="32"/>
      <c r="D26" s="26" t="s">
        <v>185</v>
      </c>
      <c r="E26" s="26"/>
      <c r="F26" s="376" t="s">
        <v>115</v>
      </c>
      <c r="G26" s="376"/>
      <c r="H26" s="7"/>
    </row>
    <row r="27" spans="1:8">
      <c r="A27" s="15"/>
      <c r="B27" s="16"/>
      <c r="C27" s="16"/>
      <c r="D27" s="17"/>
      <c r="E27" s="18"/>
      <c r="F27" s="18"/>
      <c r="G27" s="18"/>
    </row>
    <row r="28" spans="1:8">
      <c r="A28" s="15"/>
      <c r="B28" s="16"/>
      <c r="C28" s="16"/>
      <c r="D28" s="17"/>
      <c r="E28" s="18"/>
      <c r="F28" s="18"/>
      <c r="G28" s="18"/>
    </row>
    <row r="29" spans="1:8">
      <c r="A29" s="15"/>
      <c r="B29" s="16"/>
      <c r="C29" s="16"/>
      <c r="D29" s="17"/>
      <c r="E29" s="18"/>
      <c r="F29" s="18"/>
      <c r="G29" s="18"/>
    </row>
    <row r="30" spans="1:8">
      <c r="A30" s="15"/>
      <c r="B30" s="16"/>
      <c r="C30" s="16"/>
      <c r="D30" s="17"/>
      <c r="E30" s="18"/>
      <c r="F30" s="18"/>
      <c r="G30" s="18"/>
    </row>
    <row r="31" spans="1:8">
      <c r="A31" s="15"/>
      <c r="B31" s="16"/>
      <c r="C31" s="16"/>
      <c r="D31" s="17"/>
      <c r="E31" s="18"/>
      <c r="F31" s="18"/>
      <c r="G31" s="18"/>
    </row>
    <row r="32" spans="1:8">
      <c r="A32" s="15"/>
      <c r="B32" s="16"/>
      <c r="C32" s="16"/>
      <c r="D32" s="17"/>
      <c r="E32" s="18"/>
      <c r="F32" s="18"/>
      <c r="G32" s="18"/>
    </row>
    <row r="33" spans="1:7">
      <c r="A33" s="15"/>
      <c r="B33" s="16"/>
      <c r="C33" s="16"/>
      <c r="D33" s="17"/>
      <c r="E33" s="18"/>
      <c r="F33" s="18"/>
      <c r="G33" s="18"/>
    </row>
    <row r="34" spans="1:7">
      <c r="A34" s="15"/>
      <c r="B34" s="16"/>
      <c r="C34" s="16"/>
      <c r="D34" s="17"/>
      <c r="E34" s="18"/>
      <c r="F34" s="18"/>
      <c r="G34" s="18"/>
    </row>
    <row r="35" spans="1:7">
      <c r="A35" s="15"/>
      <c r="B35" s="16"/>
      <c r="C35" s="16"/>
      <c r="D35" s="17"/>
      <c r="E35" s="18"/>
      <c r="F35" s="18"/>
      <c r="G35" s="18"/>
    </row>
    <row r="36" spans="1:7">
      <c r="A36" s="15"/>
      <c r="B36" s="16"/>
      <c r="C36" s="16"/>
      <c r="D36" s="17"/>
      <c r="E36" s="18"/>
      <c r="F36" s="18"/>
      <c r="G36" s="18"/>
    </row>
    <row r="37" spans="1:7">
      <c r="A37" s="15"/>
      <c r="B37" s="16"/>
      <c r="C37" s="16"/>
      <c r="D37" s="17"/>
      <c r="E37" s="18"/>
      <c r="F37" s="18"/>
      <c r="G37" s="18"/>
    </row>
    <row r="38" spans="1:7">
      <c r="A38" s="15"/>
      <c r="B38" s="16"/>
      <c r="C38" s="16"/>
      <c r="D38" s="17"/>
      <c r="E38" s="18"/>
      <c r="F38" s="18"/>
      <c r="G38" s="18"/>
    </row>
    <row r="39" spans="1:7">
      <c r="A39" s="15"/>
      <c r="B39" s="16"/>
      <c r="C39" s="16"/>
      <c r="D39" s="17"/>
      <c r="E39" s="18"/>
      <c r="F39" s="18"/>
      <c r="G39" s="18"/>
    </row>
    <row r="40" spans="1:7">
      <c r="A40" s="15"/>
      <c r="B40" s="16"/>
      <c r="C40" s="16"/>
      <c r="D40" s="17"/>
      <c r="E40" s="18"/>
      <c r="F40" s="18"/>
      <c r="G40" s="18"/>
    </row>
    <row r="41" spans="1:7">
      <c r="A41" s="15"/>
      <c r="B41" s="16"/>
      <c r="C41" s="16"/>
      <c r="D41" s="17"/>
      <c r="E41" s="18"/>
      <c r="F41" s="18"/>
      <c r="G41" s="18"/>
    </row>
    <row r="42" spans="1:7">
      <c r="A42" s="15"/>
      <c r="B42" s="16"/>
      <c r="C42" s="16"/>
      <c r="D42" s="17"/>
      <c r="E42" s="18"/>
      <c r="F42" s="18"/>
      <c r="G42" s="18"/>
    </row>
    <row r="43" spans="1:7">
      <c r="A43" s="15"/>
      <c r="B43" s="16"/>
      <c r="C43" s="16"/>
      <c r="D43" s="17"/>
      <c r="E43" s="18"/>
      <c r="F43" s="18"/>
      <c r="G43" s="18"/>
    </row>
    <row r="44" spans="1:7">
      <c r="A44" s="15"/>
      <c r="B44" s="16"/>
      <c r="C44" s="16"/>
      <c r="D44" s="17"/>
      <c r="E44" s="18"/>
      <c r="F44" s="18"/>
      <c r="G44" s="18"/>
    </row>
    <row r="45" spans="1:7">
      <c r="A45" s="15"/>
      <c r="B45" s="16"/>
      <c r="C45" s="16"/>
      <c r="D45" s="17"/>
      <c r="E45" s="18"/>
      <c r="F45" s="18"/>
      <c r="G45" s="18"/>
    </row>
    <row r="46" spans="1:7">
      <c r="A46" s="15"/>
      <c r="B46" s="16"/>
      <c r="C46" s="16"/>
      <c r="D46" s="17"/>
      <c r="E46" s="18"/>
      <c r="F46" s="18"/>
      <c r="G46" s="18"/>
    </row>
    <row r="47" spans="1:7">
      <c r="A47" s="15"/>
      <c r="B47" s="16"/>
      <c r="C47" s="16"/>
      <c r="D47" s="17"/>
      <c r="E47" s="18"/>
      <c r="F47" s="18"/>
      <c r="G47" s="18"/>
    </row>
    <row r="48" spans="1:7">
      <c r="A48" s="15"/>
      <c r="B48" s="16"/>
      <c r="C48" s="16"/>
      <c r="D48" s="17"/>
      <c r="E48" s="18"/>
      <c r="F48" s="18"/>
      <c r="G48" s="18"/>
    </row>
    <row r="49" spans="1:7">
      <c r="A49" s="15"/>
      <c r="B49" s="16"/>
      <c r="C49" s="16"/>
      <c r="D49" s="17"/>
      <c r="E49" s="18"/>
      <c r="F49" s="18"/>
      <c r="G49" s="18"/>
    </row>
    <row r="50" spans="1:7">
      <c r="A50" s="15"/>
      <c r="B50" s="16"/>
      <c r="C50" s="16"/>
      <c r="D50" s="17"/>
      <c r="E50" s="18"/>
      <c r="F50" s="18"/>
      <c r="G50" s="18"/>
    </row>
    <row r="51" spans="1:7">
      <c r="A51" s="15"/>
      <c r="B51" s="16"/>
      <c r="C51" s="16"/>
      <c r="D51" s="17"/>
      <c r="E51" s="18"/>
      <c r="F51" s="18"/>
      <c r="G51" s="18"/>
    </row>
    <row r="52" spans="1:7">
      <c r="A52" s="15"/>
      <c r="B52" s="16"/>
      <c r="C52" s="16"/>
      <c r="D52" s="17"/>
      <c r="E52" s="18"/>
      <c r="F52" s="18"/>
      <c r="G52" s="18"/>
    </row>
    <row r="53" spans="1:7">
      <c r="A53" s="15"/>
      <c r="B53" s="16"/>
      <c r="C53" s="16"/>
      <c r="D53" s="17"/>
      <c r="E53" s="18"/>
      <c r="F53" s="18"/>
      <c r="G53" s="18"/>
    </row>
    <row r="54" spans="1:7">
      <c r="A54" s="15"/>
      <c r="B54" s="16"/>
      <c r="C54" s="16"/>
      <c r="D54" s="17"/>
      <c r="E54" s="18"/>
      <c r="F54" s="18"/>
      <c r="G54" s="18"/>
    </row>
    <row r="55" spans="1:7">
      <c r="A55" s="15"/>
      <c r="B55" s="16"/>
      <c r="C55" s="16"/>
      <c r="D55" s="17"/>
      <c r="E55" s="18"/>
      <c r="F55" s="18"/>
      <c r="G55" s="18"/>
    </row>
    <row r="56" spans="1:7">
      <c r="A56" s="15"/>
      <c r="B56" s="16"/>
      <c r="C56" s="16"/>
      <c r="D56" s="17"/>
      <c r="E56" s="18"/>
      <c r="F56" s="18"/>
      <c r="G56" s="18"/>
    </row>
    <row r="57" spans="1:7">
      <c r="A57" s="15"/>
      <c r="B57" s="16"/>
      <c r="C57" s="16"/>
      <c r="D57" s="17"/>
      <c r="E57" s="18"/>
      <c r="F57" s="18"/>
      <c r="G57" s="18"/>
    </row>
    <row r="58" spans="1:7">
      <c r="A58" s="15"/>
      <c r="D58" s="19"/>
      <c r="E58" s="20"/>
      <c r="F58" s="20"/>
      <c r="G58" s="20"/>
    </row>
    <row r="59" spans="1:7">
      <c r="A59" s="3"/>
      <c r="D59" s="19"/>
      <c r="E59" s="20"/>
      <c r="F59" s="20"/>
      <c r="G59" s="20"/>
    </row>
    <row r="60" spans="1:7">
      <c r="A60" s="3"/>
      <c r="D60" s="19"/>
      <c r="E60" s="20"/>
      <c r="F60" s="20"/>
      <c r="G60" s="20"/>
    </row>
    <row r="61" spans="1:7">
      <c r="A61" s="3"/>
      <c r="D61" s="19"/>
      <c r="E61" s="20"/>
      <c r="F61" s="20"/>
      <c r="G61" s="20"/>
    </row>
    <row r="62" spans="1:7">
      <c r="A62" s="3"/>
      <c r="D62" s="19"/>
      <c r="E62" s="20"/>
      <c r="F62" s="20"/>
      <c r="G62" s="20"/>
    </row>
    <row r="63" spans="1:7">
      <c r="A63" s="3"/>
      <c r="D63" s="19"/>
      <c r="E63" s="20"/>
      <c r="F63" s="20"/>
      <c r="G63" s="20"/>
    </row>
    <row r="64" spans="1:7">
      <c r="A64" s="3"/>
      <c r="D64" s="19"/>
      <c r="E64" s="20"/>
      <c r="F64" s="20"/>
      <c r="G64" s="20"/>
    </row>
    <row r="65" spans="1:7">
      <c r="A65" s="3"/>
      <c r="D65" s="19"/>
      <c r="E65" s="20"/>
      <c r="F65" s="20"/>
      <c r="G65" s="20"/>
    </row>
    <row r="66" spans="1:7">
      <c r="A66" s="3"/>
      <c r="D66" s="19"/>
      <c r="E66" s="20"/>
      <c r="F66" s="20"/>
      <c r="G66" s="20"/>
    </row>
    <row r="67" spans="1:7">
      <c r="A67" s="3"/>
      <c r="D67" s="19"/>
      <c r="E67" s="20"/>
      <c r="F67" s="20"/>
      <c r="G67" s="20"/>
    </row>
    <row r="68" spans="1:7">
      <c r="A68" s="3"/>
      <c r="D68" s="19"/>
      <c r="E68" s="20"/>
      <c r="F68" s="20"/>
      <c r="G68" s="20"/>
    </row>
    <row r="69" spans="1:7">
      <c r="A69" s="3"/>
      <c r="D69" s="19"/>
      <c r="E69" s="20"/>
      <c r="F69" s="20"/>
      <c r="G69" s="20"/>
    </row>
    <row r="70" spans="1:7">
      <c r="A70" s="3"/>
      <c r="D70" s="19"/>
      <c r="E70" s="20"/>
      <c r="F70" s="20"/>
      <c r="G70" s="20"/>
    </row>
    <row r="71" spans="1:7">
      <c r="A71" s="3"/>
      <c r="D71" s="19"/>
      <c r="E71" s="20"/>
      <c r="F71" s="20"/>
      <c r="G71" s="20"/>
    </row>
    <row r="72" spans="1:7">
      <c r="A72" s="3"/>
      <c r="D72" s="19"/>
      <c r="E72" s="20"/>
      <c r="F72" s="20"/>
      <c r="G72" s="20"/>
    </row>
    <row r="73" spans="1:7">
      <c r="A73" s="3"/>
      <c r="D73" s="19"/>
      <c r="E73" s="20"/>
      <c r="F73" s="20"/>
      <c r="G73" s="20"/>
    </row>
    <row r="74" spans="1:7">
      <c r="A74" s="3"/>
      <c r="D74" s="19"/>
      <c r="E74" s="20"/>
      <c r="F74" s="20"/>
      <c r="G74" s="20"/>
    </row>
    <row r="75" spans="1:7">
      <c r="A75" s="3"/>
      <c r="D75" s="19"/>
      <c r="E75" s="20"/>
      <c r="F75" s="20"/>
      <c r="G75" s="20"/>
    </row>
    <row r="76" spans="1:7">
      <c r="A76" s="3"/>
      <c r="D76" s="19"/>
      <c r="E76" s="20"/>
      <c r="F76" s="20"/>
      <c r="G76" s="20"/>
    </row>
    <row r="77" spans="1:7">
      <c r="A77" s="3"/>
      <c r="D77" s="19"/>
      <c r="E77" s="20"/>
      <c r="F77" s="20"/>
      <c r="G77" s="20"/>
    </row>
    <row r="78" spans="1:7">
      <c r="A78" s="3"/>
      <c r="D78" s="19"/>
      <c r="E78" s="20"/>
      <c r="F78" s="20"/>
      <c r="G78" s="20"/>
    </row>
    <row r="79" spans="1:7">
      <c r="A79" s="3"/>
      <c r="D79" s="19"/>
      <c r="E79" s="20"/>
      <c r="F79" s="20"/>
      <c r="G79" s="20"/>
    </row>
    <row r="80" spans="1:7">
      <c r="A80" s="3"/>
      <c r="D80" s="19"/>
      <c r="E80" s="20"/>
      <c r="F80" s="20"/>
      <c r="G80" s="20"/>
    </row>
    <row r="81" spans="1:1">
      <c r="A81" s="3"/>
    </row>
    <row r="82" spans="1:1">
      <c r="A82" s="4"/>
    </row>
    <row r="83" spans="1:1">
      <c r="A83" s="4"/>
    </row>
    <row r="84" spans="1:1">
      <c r="A84" s="4"/>
    </row>
    <row r="85" spans="1:1">
      <c r="A85" s="4"/>
    </row>
    <row r="86" spans="1:1">
      <c r="A86" s="4"/>
    </row>
    <row r="87" spans="1:1">
      <c r="A87" s="4"/>
    </row>
    <row r="88" spans="1:1">
      <c r="A88" s="4"/>
    </row>
    <row r="89" spans="1:1">
      <c r="A89" s="4"/>
    </row>
    <row r="90" spans="1:1">
      <c r="A90" s="4"/>
    </row>
    <row r="91" spans="1:1">
      <c r="A91" s="4"/>
    </row>
    <row r="92" spans="1:1">
      <c r="A92" s="4"/>
    </row>
    <row r="93" spans="1:1">
      <c r="A93" s="4"/>
    </row>
    <row r="94" spans="1:1">
      <c r="A94" s="4"/>
    </row>
    <row r="95" spans="1:1">
      <c r="A95" s="4"/>
    </row>
    <row r="96" spans="1:1">
      <c r="A96" s="4"/>
    </row>
    <row r="97" spans="1:1">
      <c r="A97" s="4"/>
    </row>
    <row r="98" spans="1:1">
      <c r="A98" s="4"/>
    </row>
    <row r="99" spans="1:1">
      <c r="A99" s="4"/>
    </row>
    <row r="100" spans="1:1">
      <c r="A100" s="4"/>
    </row>
    <row r="101" spans="1:1">
      <c r="A101" s="4"/>
    </row>
    <row r="102" spans="1:1">
      <c r="A102" s="4"/>
    </row>
    <row r="103" spans="1:1">
      <c r="A103" s="4"/>
    </row>
    <row r="104" spans="1:1">
      <c r="A104" s="4"/>
    </row>
    <row r="105" spans="1:1">
      <c r="A105" s="4"/>
    </row>
    <row r="106" spans="1:1">
      <c r="A106" s="4"/>
    </row>
    <row r="107" spans="1:1">
      <c r="A107" s="4"/>
    </row>
    <row r="108" spans="1:1">
      <c r="A108" s="4"/>
    </row>
    <row r="109" spans="1:1">
      <c r="A109" s="4"/>
    </row>
    <row r="110" spans="1:1">
      <c r="A110" s="4"/>
    </row>
    <row r="111" spans="1:1">
      <c r="A111" s="4"/>
    </row>
    <row r="112" spans="1:1">
      <c r="A112" s="4"/>
    </row>
    <row r="113" spans="1:1">
      <c r="A113" s="4"/>
    </row>
    <row r="114" spans="1:1">
      <c r="A114" s="4"/>
    </row>
    <row r="115" spans="1:1">
      <c r="A115" s="4"/>
    </row>
    <row r="116" spans="1:1">
      <c r="A116" s="4"/>
    </row>
    <row r="117" spans="1:1">
      <c r="A117" s="4"/>
    </row>
    <row r="118" spans="1:1">
      <c r="A118" s="4"/>
    </row>
    <row r="119" spans="1:1">
      <c r="A119" s="4"/>
    </row>
    <row r="120" spans="1:1">
      <c r="A120" s="4"/>
    </row>
    <row r="121" spans="1:1">
      <c r="A121" s="4"/>
    </row>
    <row r="122" spans="1:1">
      <c r="A122" s="4"/>
    </row>
    <row r="123" spans="1:1">
      <c r="A123" s="4"/>
    </row>
    <row r="124" spans="1:1">
      <c r="A124" s="4"/>
    </row>
    <row r="125" spans="1:1">
      <c r="A125" s="4"/>
    </row>
    <row r="126" spans="1:1">
      <c r="A126" s="4"/>
    </row>
    <row r="127" spans="1:1">
      <c r="A127" s="4"/>
    </row>
    <row r="128" spans="1:1">
      <c r="A128" s="4"/>
    </row>
    <row r="129" spans="1:1">
      <c r="A129" s="4"/>
    </row>
    <row r="130" spans="1:1">
      <c r="A130" s="4"/>
    </row>
    <row r="131" spans="1:1">
      <c r="A131" s="4"/>
    </row>
    <row r="132" spans="1:1">
      <c r="A132" s="4"/>
    </row>
    <row r="133" spans="1:1">
      <c r="A133" s="4"/>
    </row>
    <row r="134" spans="1:1">
      <c r="A134" s="4"/>
    </row>
    <row r="135" spans="1:1">
      <c r="A135" s="4"/>
    </row>
    <row r="136" spans="1:1">
      <c r="A136" s="4"/>
    </row>
    <row r="137" spans="1:1">
      <c r="A137" s="4"/>
    </row>
    <row r="138" spans="1:1">
      <c r="A138" s="4"/>
    </row>
    <row r="139" spans="1:1">
      <c r="A139" s="4"/>
    </row>
    <row r="140" spans="1:1">
      <c r="A140" s="4"/>
    </row>
    <row r="141" spans="1:1">
      <c r="A141" s="4"/>
    </row>
    <row r="142" spans="1:1">
      <c r="A142" s="4"/>
    </row>
    <row r="143" spans="1:1">
      <c r="A143" s="4"/>
    </row>
    <row r="144" spans="1:1">
      <c r="A144" s="4"/>
    </row>
    <row r="145" spans="1:1">
      <c r="A145" s="4"/>
    </row>
    <row r="146" spans="1:1">
      <c r="A146" s="4"/>
    </row>
    <row r="147" spans="1:1">
      <c r="A147" s="4"/>
    </row>
    <row r="148" spans="1:1">
      <c r="A148" s="4"/>
    </row>
    <row r="149" spans="1:1">
      <c r="A149" s="4"/>
    </row>
    <row r="150" spans="1:1">
      <c r="A150" s="4"/>
    </row>
    <row r="151" spans="1:1">
      <c r="A151" s="4"/>
    </row>
    <row r="152" spans="1:1">
      <c r="A152" s="4"/>
    </row>
    <row r="153" spans="1:1">
      <c r="A153" s="4"/>
    </row>
    <row r="154" spans="1:1">
      <c r="A154" s="4"/>
    </row>
    <row r="155" spans="1:1">
      <c r="A155" s="4"/>
    </row>
    <row r="156" spans="1:1">
      <c r="A156" s="4"/>
    </row>
    <row r="157" spans="1:1">
      <c r="A157" s="4"/>
    </row>
    <row r="158" spans="1:1">
      <c r="A158" s="4"/>
    </row>
    <row r="159" spans="1:1">
      <c r="A159" s="4"/>
    </row>
    <row r="160" spans="1:1">
      <c r="A160" s="4"/>
    </row>
    <row r="161" spans="1:1">
      <c r="A161" s="4"/>
    </row>
    <row r="162" spans="1:1">
      <c r="A162" s="4"/>
    </row>
    <row r="163" spans="1:1">
      <c r="A163" s="4"/>
    </row>
    <row r="164" spans="1:1">
      <c r="A164" s="4"/>
    </row>
    <row r="165" spans="1:1">
      <c r="A165" s="4"/>
    </row>
    <row r="166" spans="1:1">
      <c r="A166" s="4"/>
    </row>
    <row r="167" spans="1:1">
      <c r="A167" s="4"/>
    </row>
    <row r="168" spans="1:1">
      <c r="A168" s="4"/>
    </row>
    <row r="169" spans="1:1">
      <c r="A169" s="4"/>
    </row>
    <row r="170" spans="1:1">
      <c r="A170" s="4"/>
    </row>
    <row r="171" spans="1:1">
      <c r="A171" s="4"/>
    </row>
    <row r="172" spans="1:1">
      <c r="A172" s="4"/>
    </row>
    <row r="173" spans="1:1">
      <c r="A173" s="4"/>
    </row>
    <row r="174" spans="1:1">
      <c r="A174" s="4"/>
    </row>
    <row r="175" spans="1:1">
      <c r="A175" s="4"/>
    </row>
    <row r="176" spans="1:1">
      <c r="A176" s="4"/>
    </row>
    <row r="177" spans="1:1">
      <c r="A177" s="4"/>
    </row>
    <row r="178" spans="1:1">
      <c r="A178" s="4"/>
    </row>
    <row r="179" spans="1:1">
      <c r="A179" s="4"/>
    </row>
    <row r="180" spans="1:1">
      <c r="A180" s="4"/>
    </row>
    <row r="181" spans="1:1">
      <c r="A181" s="4"/>
    </row>
    <row r="182" spans="1:1">
      <c r="A182" s="4"/>
    </row>
    <row r="183" spans="1:1">
      <c r="A183" s="4"/>
    </row>
    <row r="184" spans="1:1">
      <c r="A184" s="4"/>
    </row>
    <row r="185" spans="1:1">
      <c r="A185" s="4"/>
    </row>
    <row r="186" spans="1:1">
      <c r="A186" s="4"/>
    </row>
    <row r="187" spans="1:1">
      <c r="A187" s="4"/>
    </row>
    <row r="188" spans="1:1">
      <c r="A188" s="4"/>
    </row>
    <row r="189" spans="1:1">
      <c r="A189" s="4"/>
    </row>
    <row r="190" spans="1:1">
      <c r="A190" s="4"/>
    </row>
    <row r="191" spans="1:1">
      <c r="A191" s="4"/>
    </row>
    <row r="192" spans="1:1">
      <c r="A192" s="4"/>
    </row>
    <row r="193" spans="1:1">
      <c r="A193" s="4"/>
    </row>
    <row r="194" spans="1:1">
      <c r="A194" s="4"/>
    </row>
    <row r="195" spans="1:1">
      <c r="A195" s="4"/>
    </row>
    <row r="196" spans="1:1">
      <c r="A196" s="4"/>
    </row>
    <row r="197" spans="1:1">
      <c r="A197" s="4"/>
    </row>
    <row r="198" spans="1:1">
      <c r="A198" s="4"/>
    </row>
    <row r="199" spans="1:1">
      <c r="A199" s="4"/>
    </row>
    <row r="200" spans="1:1">
      <c r="A200" s="4"/>
    </row>
    <row r="201" spans="1:1">
      <c r="A201" s="4"/>
    </row>
    <row r="202" spans="1:1">
      <c r="A202" s="4"/>
    </row>
    <row r="203" spans="1:1">
      <c r="A203" s="4"/>
    </row>
    <row r="204" spans="1:1">
      <c r="A204" s="4"/>
    </row>
    <row r="205" spans="1:1">
      <c r="A205" s="4"/>
    </row>
    <row r="206" spans="1:1">
      <c r="A206" s="4"/>
    </row>
    <row r="207" spans="1:1">
      <c r="A207" s="4"/>
    </row>
    <row r="208" spans="1:1">
      <c r="A208" s="4"/>
    </row>
    <row r="209" spans="1:1">
      <c r="A209" s="4"/>
    </row>
    <row r="210" spans="1:1">
      <c r="A210" s="4"/>
    </row>
    <row r="211" spans="1:1">
      <c r="A211" s="4"/>
    </row>
    <row r="212" spans="1:1">
      <c r="A212" s="4"/>
    </row>
    <row r="213" spans="1:1">
      <c r="A213" s="4"/>
    </row>
    <row r="214" spans="1:1">
      <c r="A214" s="4"/>
    </row>
    <row r="215" spans="1:1">
      <c r="A215" s="4"/>
    </row>
    <row r="216" spans="1:1">
      <c r="A216" s="4"/>
    </row>
    <row r="217" spans="1:1">
      <c r="A217" s="4"/>
    </row>
    <row r="218" spans="1:1">
      <c r="A218" s="4"/>
    </row>
    <row r="219" spans="1:1">
      <c r="A219" s="4"/>
    </row>
    <row r="220" spans="1:1">
      <c r="A220" s="4"/>
    </row>
    <row r="221" spans="1:1">
      <c r="A221" s="4"/>
    </row>
    <row r="222" spans="1:1">
      <c r="A222" s="4"/>
    </row>
    <row r="223" spans="1:1">
      <c r="A223" s="4"/>
    </row>
    <row r="224" spans="1:1">
      <c r="A224" s="4"/>
    </row>
    <row r="225" spans="1:1">
      <c r="A225" s="4"/>
    </row>
    <row r="226" spans="1:1">
      <c r="A226" s="4"/>
    </row>
    <row r="227" spans="1:1">
      <c r="A227" s="4"/>
    </row>
    <row r="228" spans="1:1">
      <c r="A228" s="4"/>
    </row>
    <row r="229" spans="1:1">
      <c r="A229" s="4"/>
    </row>
    <row r="230" spans="1:1">
      <c r="A230" s="4"/>
    </row>
    <row r="231" spans="1:1">
      <c r="A231" s="4"/>
    </row>
    <row r="232" spans="1:1">
      <c r="A232" s="4"/>
    </row>
    <row r="233" spans="1:1">
      <c r="A233" s="4"/>
    </row>
    <row r="234" spans="1:1">
      <c r="A234" s="4"/>
    </row>
    <row r="235" spans="1:1">
      <c r="A235" s="4"/>
    </row>
    <row r="236" spans="1:1">
      <c r="A236" s="4"/>
    </row>
    <row r="237" spans="1:1">
      <c r="A237" s="4"/>
    </row>
    <row r="238" spans="1:1">
      <c r="A238" s="4"/>
    </row>
    <row r="239" spans="1:1">
      <c r="A239" s="4"/>
    </row>
    <row r="240" spans="1:1">
      <c r="A240" s="4"/>
    </row>
    <row r="241" spans="1:1">
      <c r="A241" s="4"/>
    </row>
    <row r="242" spans="1:1">
      <c r="A242" s="4"/>
    </row>
    <row r="243" spans="1:1">
      <c r="A243" s="4"/>
    </row>
    <row r="244" spans="1:1">
      <c r="A244" s="4"/>
    </row>
    <row r="245" spans="1:1">
      <c r="A245" s="4"/>
    </row>
    <row r="246" spans="1:1">
      <c r="A246" s="4"/>
    </row>
    <row r="247" spans="1:1">
      <c r="A247" s="4"/>
    </row>
    <row r="248" spans="1:1">
      <c r="A248" s="4"/>
    </row>
  </sheetData>
  <mergeCells count="5">
    <mergeCell ref="F25:G25"/>
    <mergeCell ref="F26:G26"/>
    <mergeCell ref="A6:G6"/>
    <mergeCell ref="A11:G11"/>
    <mergeCell ref="A2:G2"/>
  </mergeCells>
  <pageMargins left="0.23622047244094491" right="0.15748031496062992" top="0.19685039370078741" bottom="0.19685039370078741" header="0.31496062992125984" footer="0.31496062992125984"/>
  <pageSetup paperSize="9" scale="9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99"/>
  </sheetPr>
  <dimension ref="A1:I184"/>
  <sheetViews>
    <sheetView view="pageBreakPreview" zoomScale="55" zoomScaleNormal="75" zoomScaleSheetLayoutView="55" workbookViewId="0">
      <selection activeCell="N10" sqref="N10"/>
    </sheetView>
  </sheetViews>
  <sheetFormatPr defaultRowHeight="18.75"/>
  <cols>
    <col min="1" max="1" width="74.85546875" style="2" customWidth="1"/>
    <col min="2" max="2" width="12.7109375" style="28" customWidth="1"/>
    <col min="3" max="4" width="25.7109375" style="334" customWidth="1"/>
    <col min="5" max="5" width="22.85546875" style="334" customWidth="1"/>
    <col min="6" max="6" width="25.7109375" style="334" customWidth="1"/>
    <col min="7" max="7" width="24.7109375" style="28" customWidth="1"/>
    <col min="8" max="8" width="21.140625" style="28" customWidth="1"/>
    <col min="9" max="9" width="9.5703125" style="2" customWidth="1"/>
    <col min="10" max="10" width="9.85546875" style="2" customWidth="1"/>
    <col min="11" max="16384" width="9.140625" style="2"/>
  </cols>
  <sheetData>
    <row r="1" spans="1:9" ht="20.25">
      <c r="H1" s="10" t="s">
        <v>172</v>
      </c>
    </row>
    <row r="2" spans="1:9" ht="39" customHeight="1">
      <c r="A2" s="385" t="s">
        <v>82</v>
      </c>
      <c r="B2" s="385"/>
      <c r="C2" s="385"/>
      <c r="D2" s="385"/>
      <c r="E2" s="385"/>
      <c r="F2" s="385"/>
      <c r="G2" s="385"/>
      <c r="H2" s="385"/>
    </row>
    <row r="3" spans="1:9" ht="30" customHeight="1">
      <c r="A3" s="387" t="s">
        <v>189</v>
      </c>
      <c r="B3" s="387"/>
      <c r="C3" s="387"/>
      <c r="D3" s="387"/>
      <c r="E3" s="387"/>
      <c r="F3" s="387"/>
      <c r="G3" s="387"/>
      <c r="H3" s="387"/>
    </row>
    <row r="4" spans="1:9" ht="58.5" customHeight="1">
      <c r="A4" s="383" t="s">
        <v>101</v>
      </c>
      <c r="B4" s="386" t="s">
        <v>7</v>
      </c>
      <c r="C4" s="388" t="s">
        <v>165</v>
      </c>
      <c r="D4" s="388"/>
      <c r="E4" s="389" t="s">
        <v>301</v>
      </c>
      <c r="F4" s="389"/>
      <c r="G4" s="389"/>
      <c r="H4" s="389"/>
    </row>
    <row r="5" spans="1:9" ht="68.25" customHeight="1">
      <c r="A5" s="384"/>
      <c r="B5" s="386"/>
      <c r="C5" s="341" t="s">
        <v>278</v>
      </c>
      <c r="D5" s="341" t="s">
        <v>300</v>
      </c>
      <c r="E5" s="341" t="s">
        <v>95</v>
      </c>
      <c r="F5" s="341" t="s">
        <v>91</v>
      </c>
      <c r="G5" s="54" t="s">
        <v>98</v>
      </c>
      <c r="H5" s="54" t="s">
        <v>99</v>
      </c>
    </row>
    <row r="6" spans="1:9" ht="33.75" customHeight="1">
      <c r="A6" s="11">
        <v>1</v>
      </c>
      <c r="B6" s="202">
        <v>2</v>
      </c>
      <c r="C6" s="11">
        <v>3</v>
      </c>
      <c r="D6" s="340">
        <v>4</v>
      </c>
      <c r="E6" s="11">
        <v>5</v>
      </c>
      <c r="F6" s="340">
        <v>6</v>
      </c>
      <c r="G6" s="11">
        <v>7</v>
      </c>
      <c r="H6" s="202">
        <v>8</v>
      </c>
    </row>
    <row r="7" spans="1:9" s="8" customFormat="1" ht="71.25" customHeight="1">
      <c r="A7" s="271" t="s">
        <v>49</v>
      </c>
      <c r="B7" s="272">
        <v>4000</v>
      </c>
      <c r="C7" s="273">
        <f>SUM(C8:C13)</f>
        <v>338</v>
      </c>
      <c r="D7" s="273">
        <f>SUM(D8:D13)</f>
        <v>10</v>
      </c>
      <c r="E7" s="273">
        <f>SUM(E8:E13)</f>
        <v>25</v>
      </c>
      <c r="F7" s="273">
        <f>SUM(F8:F13)</f>
        <v>10</v>
      </c>
      <c r="G7" s="273">
        <f>F7-E7</f>
        <v>-15</v>
      </c>
      <c r="H7" s="350">
        <f>(F7/E7)*100</f>
        <v>40</v>
      </c>
    </row>
    <row r="8" spans="1:9" ht="62.25" customHeight="1">
      <c r="A8" s="274" t="s">
        <v>0</v>
      </c>
      <c r="B8" s="275" t="s">
        <v>84</v>
      </c>
      <c r="C8" s="276">
        <v>0</v>
      </c>
      <c r="D8" s="276">
        <v>0</v>
      </c>
      <c r="E8" s="276">
        <v>0</v>
      </c>
      <c r="F8" s="276">
        <v>0</v>
      </c>
      <c r="G8" s="276">
        <f t="shared" ref="G8:G13" si="0">F8-E8</f>
        <v>0</v>
      </c>
      <c r="H8" s="277" t="e">
        <f t="shared" ref="H8:H13" si="1">(F8/E8)*100</f>
        <v>#DIV/0!</v>
      </c>
    </row>
    <row r="9" spans="1:9" ht="57.75" customHeight="1">
      <c r="A9" s="274" t="s">
        <v>1</v>
      </c>
      <c r="B9" s="275">
        <v>4020</v>
      </c>
      <c r="C9" s="276">
        <v>316</v>
      </c>
      <c r="D9" s="276">
        <v>0</v>
      </c>
      <c r="E9" s="276">
        <v>0</v>
      </c>
      <c r="F9" s="276">
        <v>0</v>
      </c>
      <c r="G9" s="276">
        <f t="shared" si="0"/>
        <v>0</v>
      </c>
      <c r="H9" s="277" t="e">
        <f t="shared" si="1"/>
        <v>#DIV/0!</v>
      </c>
    </row>
    <row r="10" spans="1:9" ht="70.5" customHeight="1">
      <c r="A10" s="274" t="s">
        <v>15</v>
      </c>
      <c r="B10" s="275">
        <v>4030</v>
      </c>
      <c r="C10" s="276">
        <v>22</v>
      </c>
      <c r="D10" s="276">
        <v>10</v>
      </c>
      <c r="E10" s="276">
        <v>25</v>
      </c>
      <c r="F10" s="276">
        <v>10</v>
      </c>
      <c r="G10" s="276">
        <f t="shared" si="0"/>
        <v>-15</v>
      </c>
      <c r="H10" s="351">
        <f t="shared" si="1"/>
        <v>40</v>
      </c>
    </row>
    <row r="11" spans="1:9" ht="59.25" customHeight="1">
      <c r="A11" s="274" t="s">
        <v>2</v>
      </c>
      <c r="B11" s="275">
        <v>4040</v>
      </c>
      <c r="C11" s="276">
        <v>0</v>
      </c>
      <c r="D11" s="276">
        <v>0</v>
      </c>
      <c r="E11" s="276">
        <v>0</v>
      </c>
      <c r="F11" s="276">
        <v>0</v>
      </c>
      <c r="G11" s="276">
        <f t="shared" si="0"/>
        <v>0</v>
      </c>
      <c r="H11" s="277" t="e">
        <f t="shared" si="1"/>
        <v>#DIV/0!</v>
      </c>
    </row>
    <row r="12" spans="1:9" ht="70.5" customHeight="1">
      <c r="A12" s="274" t="s">
        <v>41</v>
      </c>
      <c r="B12" s="275">
        <v>4050</v>
      </c>
      <c r="C12" s="276">
        <v>0</v>
      </c>
      <c r="D12" s="276">
        <v>0</v>
      </c>
      <c r="E12" s="276">
        <v>0</v>
      </c>
      <c r="F12" s="276">
        <v>0</v>
      </c>
      <c r="G12" s="276">
        <f t="shared" si="0"/>
        <v>0</v>
      </c>
      <c r="H12" s="277" t="e">
        <f t="shared" si="1"/>
        <v>#DIV/0!</v>
      </c>
    </row>
    <row r="13" spans="1:9" ht="59.25" customHeight="1">
      <c r="A13" s="274" t="s">
        <v>124</v>
      </c>
      <c r="B13" s="275">
        <v>4060</v>
      </c>
      <c r="C13" s="276">
        <v>0</v>
      </c>
      <c r="D13" s="276">
        <v>0</v>
      </c>
      <c r="E13" s="276">
        <v>0</v>
      </c>
      <c r="F13" s="276">
        <v>0</v>
      </c>
      <c r="G13" s="276">
        <f t="shared" si="0"/>
        <v>0</v>
      </c>
      <c r="H13" s="277" t="e">
        <f t="shared" si="1"/>
        <v>#DIV/0!</v>
      </c>
    </row>
    <row r="14" spans="1:9" ht="20.25">
      <c r="A14" s="278"/>
      <c r="B14" s="278"/>
      <c r="C14" s="278"/>
      <c r="D14" s="278"/>
      <c r="E14" s="278"/>
      <c r="F14" s="278"/>
      <c r="G14" s="278"/>
      <c r="H14" s="278"/>
    </row>
    <row r="15" spans="1:9" ht="20.25">
      <c r="A15" s="278"/>
      <c r="B15" s="278"/>
      <c r="C15" s="278"/>
      <c r="D15" s="278"/>
      <c r="E15" s="278"/>
      <c r="F15" s="278"/>
      <c r="G15" s="278"/>
      <c r="H15" s="278"/>
    </row>
    <row r="16" spans="1:9" s="1" customFormat="1" ht="19.5" customHeight="1">
      <c r="A16" s="279"/>
      <c r="B16" s="280"/>
      <c r="C16" s="280"/>
      <c r="D16" s="280"/>
      <c r="E16" s="280"/>
      <c r="F16" s="280"/>
      <c r="G16" s="280"/>
      <c r="H16" s="280"/>
      <c r="I16" s="2"/>
    </row>
    <row r="17" spans="1:8" ht="54" customHeight="1">
      <c r="A17" s="281" t="s">
        <v>288</v>
      </c>
      <c r="B17" s="282"/>
      <c r="C17" s="390" t="s">
        <v>89</v>
      </c>
      <c r="D17" s="390"/>
      <c r="E17" s="283"/>
      <c r="F17" s="391" t="s">
        <v>290</v>
      </c>
      <c r="G17" s="392"/>
      <c r="H17" s="278"/>
    </row>
    <row r="18" spans="1:8" s="1" customFormat="1" ht="37.5" customHeight="1">
      <c r="A18" s="28" t="s">
        <v>45</v>
      </c>
      <c r="B18" s="2"/>
      <c r="C18" s="363" t="s">
        <v>46</v>
      </c>
      <c r="D18" s="363"/>
      <c r="E18" s="2"/>
      <c r="F18" s="361" t="s">
        <v>115</v>
      </c>
      <c r="G18" s="361"/>
    </row>
    <row r="19" spans="1:8">
      <c r="A19" s="4"/>
    </row>
    <row r="20" spans="1:8">
      <c r="A20" s="4"/>
    </row>
    <row r="21" spans="1:8">
      <c r="A21" s="4"/>
    </row>
    <row r="22" spans="1:8">
      <c r="A22" s="4"/>
    </row>
    <row r="23" spans="1:8">
      <c r="A23" s="4"/>
    </row>
    <row r="24" spans="1:8">
      <c r="A24" s="4"/>
    </row>
    <row r="25" spans="1:8">
      <c r="A25" s="4"/>
    </row>
    <row r="26" spans="1:8">
      <c r="A26" s="4"/>
    </row>
    <row r="27" spans="1:8">
      <c r="A27" s="4"/>
    </row>
    <row r="28" spans="1:8">
      <c r="A28" s="4"/>
    </row>
    <row r="29" spans="1:8">
      <c r="A29" s="4"/>
    </row>
    <row r="30" spans="1:8">
      <c r="A30" s="4"/>
    </row>
    <row r="31" spans="1:8">
      <c r="A31" s="4"/>
    </row>
    <row r="32" spans="1:8">
      <c r="A32" s="4"/>
    </row>
    <row r="33" spans="1:1">
      <c r="A33" s="4"/>
    </row>
    <row r="34" spans="1:1">
      <c r="A34" s="4"/>
    </row>
    <row r="35" spans="1:1">
      <c r="A35" s="4"/>
    </row>
    <row r="36" spans="1:1">
      <c r="A36" s="4"/>
    </row>
    <row r="37" spans="1:1">
      <c r="A37" s="4"/>
    </row>
    <row r="38" spans="1:1">
      <c r="A38" s="4"/>
    </row>
    <row r="39" spans="1:1">
      <c r="A39" s="4"/>
    </row>
    <row r="40" spans="1:1">
      <c r="A40" s="4"/>
    </row>
    <row r="41" spans="1:1">
      <c r="A41" s="4"/>
    </row>
    <row r="42" spans="1:1">
      <c r="A42" s="4"/>
    </row>
    <row r="43" spans="1:1">
      <c r="A43" s="4"/>
    </row>
    <row r="44" spans="1:1">
      <c r="A44" s="4"/>
    </row>
    <row r="45" spans="1:1">
      <c r="A45" s="4"/>
    </row>
    <row r="46" spans="1:1">
      <c r="A46" s="4"/>
    </row>
    <row r="47" spans="1:1">
      <c r="A47" s="4"/>
    </row>
    <row r="48" spans="1:1">
      <c r="A48" s="4"/>
    </row>
    <row r="49" spans="1:1">
      <c r="A49" s="4"/>
    </row>
    <row r="50" spans="1:1">
      <c r="A50" s="4"/>
    </row>
    <row r="51" spans="1:1">
      <c r="A51" s="4"/>
    </row>
    <row r="52" spans="1:1">
      <c r="A52" s="4"/>
    </row>
    <row r="53" spans="1:1">
      <c r="A53" s="4"/>
    </row>
    <row r="54" spans="1:1">
      <c r="A54" s="4"/>
    </row>
    <row r="55" spans="1:1">
      <c r="A55" s="4"/>
    </row>
    <row r="56" spans="1:1">
      <c r="A56" s="4"/>
    </row>
    <row r="57" spans="1:1">
      <c r="A57" s="4"/>
    </row>
    <row r="58" spans="1:1">
      <c r="A58" s="4"/>
    </row>
    <row r="59" spans="1:1">
      <c r="A59" s="4"/>
    </row>
    <row r="60" spans="1:1">
      <c r="A60" s="4"/>
    </row>
    <row r="61" spans="1:1">
      <c r="A61" s="4"/>
    </row>
    <row r="62" spans="1:1">
      <c r="A62" s="4"/>
    </row>
    <row r="63" spans="1:1">
      <c r="A63" s="4"/>
    </row>
    <row r="64" spans="1:1">
      <c r="A64" s="4"/>
    </row>
    <row r="65" spans="1:1">
      <c r="A65" s="4"/>
    </row>
    <row r="66" spans="1:1">
      <c r="A66" s="4"/>
    </row>
    <row r="67" spans="1:1">
      <c r="A67" s="4"/>
    </row>
    <row r="68" spans="1:1">
      <c r="A68" s="4"/>
    </row>
    <row r="69" spans="1:1">
      <c r="A69" s="4"/>
    </row>
    <row r="70" spans="1:1">
      <c r="A70" s="4"/>
    </row>
    <row r="71" spans="1:1">
      <c r="A71" s="4"/>
    </row>
    <row r="72" spans="1:1">
      <c r="A72" s="4"/>
    </row>
    <row r="73" spans="1:1">
      <c r="A73" s="4"/>
    </row>
    <row r="74" spans="1:1">
      <c r="A74" s="4"/>
    </row>
    <row r="75" spans="1:1">
      <c r="A75" s="4"/>
    </row>
    <row r="76" spans="1:1">
      <c r="A76" s="4"/>
    </row>
    <row r="77" spans="1:1">
      <c r="A77" s="4"/>
    </row>
    <row r="78" spans="1:1">
      <c r="A78" s="4"/>
    </row>
    <row r="79" spans="1:1">
      <c r="A79" s="4"/>
    </row>
    <row r="80" spans="1:1">
      <c r="A80" s="4"/>
    </row>
    <row r="81" spans="1:1">
      <c r="A81" s="4"/>
    </row>
    <row r="82" spans="1:1">
      <c r="A82" s="4"/>
    </row>
    <row r="83" spans="1:1">
      <c r="A83" s="4"/>
    </row>
    <row r="84" spans="1:1">
      <c r="A84" s="4"/>
    </row>
    <row r="85" spans="1:1">
      <c r="A85" s="4"/>
    </row>
    <row r="86" spans="1:1">
      <c r="A86" s="4"/>
    </row>
    <row r="87" spans="1:1">
      <c r="A87" s="4"/>
    </row>
    <row r="88" spans="1:1">
      <c r="A88" s="4"/>
    </row>
    <row r="89" spans="1:1">
      <c r="A89" s="4"/>
    </row>
    <row r="90" spans="1:1">
      <c r="A90" s="4"/>
    </row>
    <row r="91" spans="1:1">
      <c r="A91" s="4"/>
    </row>
    <row r="92" spans="1:1">
      <c r="A92" s="4"/>
    </row>
    <row r="93" spans="1:1">
      <c r="A93" s="4"/>
    </row>
    <row r="94" spans="1:1">
      <c r="A94" s="4"/>
    </row>
    <row r="95" spans="1:1">
      <c r="A95" s="4"/>
    </row>
    <row r="96" spans="1:1">
      <c r="A96" s="4"/>
    </row>
    <row r="97" spans="1:1">
      <c r="A97" s="4"/>
    </row>
    <row r="98" spans="1:1">
      <c r="A98" s="4"/>
    </row>
    <row r="99" spans="1:1">
      <c r="A99" s="4"/>
    </row>
    <row r="100" spans="1:1">
      <c r="A100" s="4"/>
    </row>
    <row r="101" spans="1:1">
      <c r="A101" s="4"/>
    </row>
    <row r="102" spans="1:1">
      <c r="A102" s="4"/>
    </row>
    <row r="103" spans="1:1">
      <c r="A103" s="4"/>
    </row>
    <row r="104" spans="1:1">
      <c r="A104" s="4"/>
    </row>
    <row r="105" spans="1:1">
      <c r="A105" s="4"/>
    </row>
    <row r="106" spans="1:1">
      <c r="A106" s="4"/>
    </row>
    <row r="107" spans="1:1">
      <c r="A107" s="4"/>
    </row>
    <row r="108" spans="1:1">
      <c r="A108" s="4"/>
    </row>
    <row r="109" spans="1:1">
      <c r="A109" s="4"/>
    </row>
    <row r="110" spans="1:1">
      <c r="A110" s="4"/>
    </row>
    <row r="111" spans="1:1">
      <c r="A111" s="4"/>
    </row>
    <row r="112" spans="1:1">
      <c r="A112" s="4"/>
    </row>
    <row r="113" spans="1:1">
      <c r="A113" s="4"/>
    </row>
    <row r="114" spans="1:1">
      <c r="A114" s="4"/>
    </row>
    <row r="115" spans="1:1">
      <c r="A115" s="4"/>
    </row>
    <row r="116" spans="1:1">
      <c r="A116" s="4"/>
    </row>
    <row r="117" spans="1:1">
      <c r="A117" s="4"/>
    </row>
    <row r="118" spans="1:1">
      <c r="A118" s="4"/>
    </row>
    <row r="119" spans="1:1">
      <c r="A119" s="4"/>
    </row>
    <row r="120" spans="1:1">
      <c r="A120" s="4"/>
    </row>
    <row r="121" spans="1:1">
      <c r="A121" s="4"/>
    </row>
    <row r="122" spans="1:1">
      <c r="A122" s="4"/>
    </row>
    <row r="123" spans="1:1">
      <c r="A123" s="4"/>
    </row>
    <row r="124" spans="1:1">
      <c r="A124" s="4"/>
    </row>
    <row r="125" spans="1:1">
      <c r="A125" s="4"/>
    </row>
    <row r="126" spans="1:1">
      <c r="A126" s="4"/>
    </row>
    <row r="127" spans="1:1">
      <c r="A127" s="4"/>
    </row>
    <row r="128" spans="1:1">
      <c r="A128" s="4"/>
    </row>
    <row r="129" spans="1:1">
      <c r="A129" s="4"/>
    </row>
    <row r="130" spans="1:1">
      <c r="A130" s="4"/>
    </row>
    <row r="131" spans="1:1">
      <c r="A131" s="4"/>
    </row>
    <row r="132" spans="1:1">
      <c r="A132" s="4"/>
    </row>
    <row r="133" spans="1:1">
      <c r="A133" s="4"/>
    </row>
    <row r="134" spans="1:1">
      <c r="A134" s="4"/>
    </row>
    <row r="135" spans="1:1">
      <c r="A135" s="4"/>
    </row>
    <row r="136" spans="1:1">
      <c r="A136" s="4"/>
    </row>
    <row r="137" spans="1:1">
      <c r="A137" s="4"/>
    </row>
    <row r="138" spans="1:1">
      <c r="A138" s="4"/>
    </row>
    <row r="139" spans="1:1">
      <c r="A139" s="4"/>
    </row>
    <row r="140" spans="1:1">
      <c r="A140" s="4"/>
    </row>
    <row r="141" spans="1:1">
      <c r="A141" s="4"/>
    </row>
    <row r="142" spans="1:1">
      <c r="A142" s="4"/>
    </row>
    <row r="143" spans="1:1">
      <c r="A143" s="4"/>
    </row>
    <row r="144" spans="1:1">
      <c r="A144" s="4"/>
    </row>
    <row r="145" spans="1:1">
      <c r="A145" s="4"/>
    </row>
    <row r="146" spans="1:1">
      <c r="A146" s="4"/>
    </row>
    <row r="147" spans="1:1">
      <c r="A147" s="4"/>
    </row>
    <row r="148" spans="1:1">
      <c r="A148" s="4"/>
    </row>
    <row r="149" spans="1:1">
      <c r="A149" s="4"/>
    </row>
    <row r="150" spans="1:1">
      <c r="A150" s="4"/>
    </row>
    <row r="151" spans="1:1">
      <c r="A151" s="4"/>
    </row>
    <row r="152" spans="1:1">
      <c r="A152" s="4"/>
    </row>
    <row r="153" spans="1:1">
      <c r="A153" s="4"/>
    </row>
    <row r="154" spans="1:1">
      <c r="A154" s="4"/>
    </row>
    <row r="155" spans="1:1">
      <c r="A155" s="4"/>
    </row>
    <row r="156" spans="1:1">
      <c r="A156" s="4"/>
    </row>
    <row r="157" spans="1:1">
      <c r="A157" s="4"/>
    </row>
    <row r="158" spans="1:1">
      <c r="A158" s="4"/>
    </row>
    <row r="159" spans="1:1">
      <c r="A159" s="4"/>
    </row>
    <row r="160" spans="1:1">
      <c r="A160" s="4"/>
    </row>
    <row r="161" spans="1:1">
      <c r="A161" s="4"/>
    </row>
    <row r="162" spans="1:1">
      <c r="A162" s="4"/>
    </row>
    <row r="163" spans="1:1">
      <c r="A163" s="4"/>
    </row>
    <row r="164" spans="1:1">
      <c r="A164" s="4"/>
    </row>
    <row r="165" spans="1:1">
      <c r="A165" s="4"/>
    </row>
    <row r="166" spans="1:1">
      <c r="A166" s="4"/>
    </row>
    <row r="167" spans="1:1">
      <c r="A167" s="4"/>
    </row>
    <row r="168" spans="1:1">
      <c r="A168" s="4"/>
    </row>
    <row r="169" spans="1:1">
      <c r="A169" s="4"/>
    </row>
    <row r="170" spans="1:1">
      <c r="A170" s="4"/>
    </row>
    <row r="171" spans="1:1">
      <c r="A171" s="4"/>
    </row>
    <row r="172" spans="1:1">
      <c r="A172" s="4"/>
    </row>
    <row r="173" spans="1:1">
      <c r="A173" s="4"/>
    </row>
    <row r="174" spans="1:1">
      <c r="A174" s="4"/>
    </row>
    <row r="175" spans="1:1">
      <c r="A175" s="4"/>
    </row>
    <row r="176" spans="1:1">
      <c r="A176" s="4"/>
    </row>
    <row r="177" spans="1:1">
      <c r="A177" s="4"/>
    </row>
    <row r="178" spans="1:1">
      <c r="A178" s="4"/>
    </row>
    <row r="179" spans="1:1">
      <c r="A179" s="4"/>
    </row>
    <row r="180" spans="1:1">
      <c r="A180" s="4"/>
    </row>
    <row r="181" spans="1:1">
      <c r="A181" s="4"/>
    </row>
    <row r="182" spans="1:1">
      <c r="A182" s="4"/>
    </row>
    <row r="183" spans="1:1">
      <c r="A183" s="4"/>
    </row>
    <row r="184" spans="1:1">
      <c r="A184" s="4"/>
    </row>
  </sheetData>
  <mergeCells count="10">
    <mergeCell ref="A4:A5"/>
    <mergeCell ref="A2:H2"/>
    <mergeCell ref="B4:B5"/>
    <mergeCell ref="A3:H3"/>
    <mergeCell ref="C18:D18"/>
    <mergeCell ref="C4:D4"/>
    <mergeCell ref="E4:H4"/>
    <mergeCell ref="C17:D17"/>
    <mergeCell ref="F17:G17"/>
    <mergeCell ref="F18:G18"/>
  </mergeCells>
  <phoneticPr fontId="0" type="noConversion"/>
  <pageMargins left="0.59055118110236227" right="0.59055118110236227" top="0.59055118110236227" bottom="0.59055118110236227" header="0" footer="0"/>
  <pageSetup paperSize="9" scale="58" firstPageNumber="9" orientation="landscape" useFirstPageNumber="1" r:id="rId1"/>
  <headerFooter alignWithMargins="0"/>
  <ignoredErrors>
    <ignoredError sqref="B8" numberStoredAsText="1"/>
    <ignoredError sqref="H7:H13" evalError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2:G248"/>
  <sheetViews>
    <sheetView view="pageBreakPreview" zoomScale="60" workbookViewId="0">
      <selection activeCell="M26" sqref="M26"/>
    </sheetView>
  </sheetViews>
  <sheetFormatPr defaultRowHeight="18.75"/>
  <cols>
    <col min="1" max="1" width="72.42578125" style="50" customWidth="1"/>
    <col min="2" max="2" width="16" style="51" customWidth="1"/>
    <col min="3" max="3" width="19.85546875" style="335" customWidth="1"/>
    <col min="4" max="4" width="21.28515625" style="335" customWidth="1"/>
    <col min="5" max="5" width="22.7109375" style="335" customWidth="1"/>
    <col min="6" max="6" width="21.140625" style="51" customWidth="1"/>
    <col min="7" max="7" width="21" style="51" customWidth="1"/>
    <col min="8" max="16384" width="9.140625" style="50"/>
  </cols>
  <sheetData>
    <row r="2" spans="1:7" ht="33.75" customHeight="1">
      <c r="A2" s="395" t="s">
        <v>214</v>
      </c>
      <c r="B2" s="395"/>
      <c r="C2" s="395"/>
      <c r="D2" s="395"/>
      <c r="E2" s="395"/>
      <c r="F2" s="395"/>
      <c r="G2" s="395"/>
    </row>
    <row r="3" spans="1:7" ht="28.5" customHeight="1">
      <c r="A3" s="205"/>
      <c r="B3" s="53"/>
      <c r="C3" s="53"/>
      <c r="D3" s="344"/>
      <c r="E3" s="344"/>
      <c r="F3" s="205"/>
      <c r="G3" s="53"/>
    </row>
    <row r="4" spans="1:7" ht="62.25" customHeight="1">
      <c r="A4" s="204" t="s">
        <v>101</v>
      </c>
      <c r="B4" s="66" t="s">
        <v>7</v>
      </c>
      <c r="C4" s="174" t="s">
        <v>279</v>
      </c>
      <c r="D4" s="174" t="s">
        <v>302</v>
      </c>
      <c r="E4" s="174" t="s">
        <v>303</v>
      </c>
      <c r="F4" s="66" t="s">
        <v>199</v>
      </c>
      <c r="G4" s="284" t="s">
        <v>216</v>
      </c>
    </row>
    <row r="5" spans="1:7" ht="23.25" customHeight="1">
      <c r="A5" s="116">
        <v>1</v>
      </c>
      <c r="B5" s="201">
        <v>2</v>
      </c>
      <c r="C5" s="339">
        <v>3</v>
      </c>
      <c r="D5" s="339">
        <v>4</v>
      </c>
      <c r="E5" s="339">
        <v>5</v>
      </c>
      <c r="F5" s="201">
        <v>6</v>
      </c>
      <c r="G5" s="201">
        <v>7</v>
      </c>
    </row>
    <row r="6" spans="1:7" ht="39" customHeight="1">
      <c r="A6" s="285" t="s">
        <v>49</v>
      </c>
      <c r="B6" s="286">
        <v>4000</v>
      </c>
      <c r="C6" s="167">
        <f>C7+C8+C11+C18+C22+C25</f>
        <v>338</v>
      </c>
      <c r="D6" s="167">
        <f>D7+D8+D11+D18+D22+D25</f>
        <v>25</v>
      </c>
      <c r="E6" s="167">
        <f>E7+E8+E11+E18+E22+E25</f>
        <v>10</v>
      </c>
      <c r="F6" s="171">
        <f>E6-D6</f>
        <v>-15</v>
      </c>
      <c r="G6" s="171">
        <f>(E6/D6)*100</f>
        <v>40</v>
      </c>
    </row>
    <row r="7" spans="1:7" ht="33" customHeight="1">
      <c r="A7" s="287" t="s">
        <v>0</v>
      </c>
      <c r="B7" s="288">
        <v>4010</v>
      </c>
      <c r="C7" s="289">
        <v>0</v>
      </c>
      <c r="D7" s="289">
        <v>0</v>
      </c>
      <c r="E7" s="289">
        <v>0</v>
      </c>
      <c r="F7" s="171">
        <f t="shared" ref="F7:F25" si="0">E7-D7</f>
        <v>0</v>
      </c>
      <c r="G7" s="290" t="e">
        <f t="shared" ref="G7:G25" si="1">(E7/D7)*100</f>
        <v>#DIV/0!</v>
      </c>
    </row>
    <row r="8" spans="1:7" s="55" customFormat="1" ht="29.25" customHeight="1">
      <c r="A8" s="287" t="s">
        <v>1</v>
      </c>
      <c r="B8" s="291">
        <v>4020</v>
      </c>
      <c r="C8" s="167">
        <f>SUM(C9:C10)</f>
        <v>316</v>
      </c>
      <c r="D8" s="167">
        <f>SUM(D9:D10)</f>
        <v>0</v>
      </c>
      <c r="E8" s="167">
        <f>SUM(E9:E10)</f>
        <v>0</v>
      </c>
      <c r="F8" s="171">
        <f t="shared" si="0"/>
        <v>0</v>
      </c>
      <c r="G8" s="290" t="e">
        <f t="shared" si="1"/>
        <v>#DIV/0!</v>
      </c>
    </row>
    <row r="9" spans="1:7" s="55" customFormat="1" ht="29.25" customHeight="1">
      <c r="A9" s="146" t="s">
        <v>281</v>
      </c>
      <c r="B9" s="292"/>
      <c r="C9" s="145">
        <v>100</v>
      </c>
      <c r="D9" s="293">
        <v>0</v>
      </c>
      <c r="E9" s="145">
        <v>0</v>
      </c>
      <c r="F9" s="173">
        <f t="shared" si="0"/>
        <v>0</v>
      </c>
      <c r="G9" s="294"/>
    </row>
    <row r="10" spans="1:7" s="55" customFormat="1" ht="29.25" customHeight="1">
      <c r="A10" s="191" t="s">
        <v>282</v>
      </c>
      <c r="B10" s="295"/>
      <c r="C10" s="192">
        <v>216</v>
      </c>
      <c r="D10" s="296">
        <v>0</v>
      </c>
      <c r="E10" s="192">
        <v>0</v>
      </c>
      <c r="F10" s="173">
        <f t="shared" si="0"/>
        <v>0</v>
      </c>
      <c r="G10" s="297"/>
    </row>
    <row r="11" spans="1:7" s="55" customFormat="1" ht="38.25" customHeight="1">
      <c r="A11" s="287" t="s">
        <v>15</v>
      </c>
      <c r="B11" s="291">
        <v>4030</v>
      </c>
      <c r="C11" s="298">
        <f>SUM(C12:C17)</f>
        <v>22</v>
      </c>
      <c r="D11" s="298">
        <f>SUM(D12:D15)</f>
        <v>25</v>
      </c>
      <c r="E11" s="298">
        <f>SUM(E12:E17)</f>
        <v>10</v>
      </c>
      <c r="F11" s="171">
        <f t="shared" si="0"/>
        <v>-15</v>
      </c>
      <c r="G11" s="171">
        <f t="shared" si="1"/>
        <v>40</v>
      </c>
    </row>
    <row r="12" spans="1:7" s="55" customFormat="1" ht="29.25" customHeight="1">
      <c r="A12" s="146" t="s">
        <v>259</v>
      </c>
      <c r="B12" s="144"/>
      <c r="C12" s="145">
        <v>0</v>
      </c>
      <c r="D12" s="145">
        <v>25</v>
      </c>
      <c r="E12" s="145">
        <v>0</v>
      </c>
      <c r="F12" s="173">
        <f t="shared" si="0"/>
        <v>-25</v>
      </c>
      <c r="G12" s="290">
        <f t="shared" si="1"/>
        <v>0</v>
      </c>
    </row>
    <row r="13" spans="1:7" s="55" customFormat="1" ht="29.25" customHeight="1">
      <c r="A13" s="146" t="s">
        <v>283</v>
      </c>
      <c r="B13" s="144"/>
      <c r="C13" s="145">
        <v>15</v>
      </c>
      <c r="D13" s="299">
        <v>0</v>
      </c>
      <c r="E13" s="145">
        <v>0</v>
      </c>
      <c r="F13" s="173">
        <f t="shared" si="0"/>
        <v>0</v>
      </c>
      <c r="G13" s="290" t="e">
        <f t="shared" si="1"/>
        <v>#DIV/0!</v>
      </c>
    </row>
    <row r="14" spans="1:7" s="55" customFormat="1" ht="29.25" customHeight="1">
      <c r="A14" s="165" t="s">
        <v>284</v>
      </c>
      <c r="B14" s="166"/>
      <c r="C14" s="145">
        <v>4</v>
      </c>
      <c r="D14" s="299">
        <v>0</v>
      </c>
      <c r="E14" s="145">
        <v>0</v>
      </c>
      <c r="F14" s="173">
        <f t="shared" si="0"/>
        <v>0</v>
      </c>
      <c r="G14" s="290" t="e">
        <f t="shared" si="1"/>
        <v>#DIV/0!</v>
      </c>
    </row>
    <row r="15" spans="1:7" s="55" customFormat="1" ht="23.25" customHeight="1">
      <c r="A15" s="165" t="s">
        <v>285</v>
      </c>
      <c r="B15" s="166"/>
      <c r="C15" s="145">
        <v>3</v>
      </c>
      <c r="D15" s="173">
        <v>0</v>
      </c>
      <c r="E15" s="173">
        <v>0</v>
      </c>
      <c r="F15" s="173">
        <f t="shared" si="0"/>
        <v>0</v>
      </c>
      <c r="G15" s="290" t="e">
        <f t="shared" si="1"/>
        <v>#DIV/0!</v>
      </c>
    </row>
    <row r="16" spans="1:7" s="55" customFormat="1" ht="29.25" customHeight="1">
      <c r="A16" s="323" t="s">
        <v>314</v>
      </c>
      <c r="B16" s="324"/>
      <c r="C16" s="325">
        <v>0</v>
      </c>
      <c r="D16" s="326">
        <v>0</v>
      </c>
      <c r="E16" s="145">
        <v>6</v>
      </c>
      <c r="F16" s="326">
        <f t="shared" si="0"/>
        <v>6</v>
      </c>
      <c r="G16" s="327" t="e">
        <f t="shared" si="1"/>
        <v>#DIV/0!</v>
      </c>
    </row>
    <row r="17" spans="1:7" s="55" customFormat="1" ht="29.25" customHeight="1">
      <c r="A17" s="165" t="s">
        <v>315</v>
      </c>
      <c r="B17" s="166"/>
      <c r="C17" s="145">
        <v>0</v>
      </c>
      <c r="D17" s="300">
        <v>0</v>
      </c>
      <c r="E17" s="145">
        <v>4</v>
      </c>
      <c r="F17" s="173">
        <f t="shared" si="0"/>
        <v>4</v>
      </c>
      <c r="G17" s="290" t="e">
        <f t="shared" si="1"/>
        <v>#DIV/0!</v>
      </c>
    </row>
    <row r="18" spans="1:7" s="55" customFormat="1" ht="31.5" hidden="1" customHeight="1">
      <c r="A18" s="287" t="s">
        <v>2</v>
      </c>
      <c r="B18" s="291">
        <v>4040</v>
      </c>
      <c r="C18" s="298">
        <f>SUM(C19:C21)</f>
        <v>0</v>
      </c>
      <c r="D18" s="289">
        <v>0</v>
      </c>
      <c r="E18" s="298">
        <f>SUM(E19:E21)</f>
        <v>0</v>
      </c>
      <c r="F18" s="171">
        <f t="shared" si="0"/>
        <v>0</v>
      </c>
      <c r="G18" s="290" t="e">
        <f t="shared" si="1"/>
        <v>#DIV/0!</v>
      </c>
    </row>
    <row r="19" spans="1:7" s="55" customFormat="1" ht="26.25" hidden="1" customHeight="1">
      <c r="A19" s="142"/>
      <c r="B19" s="301"/>
      <c r="C19" s="148">
        <v>0</v>
      </c>
      <c r="D19" s="302">
        <v>0</v>
      </c>
      <c r="E19" s="148">
        <v>0</v>
      </c>
      <c r="F19" s="173">
        <f t="shared" si="0"/>
        <v>0</v>
      </c>
      <c r="G19" s="290" t="e">
        <f t="shared" si="1"/>
        <v>#DIV/0!</v>
      </c>
    </row>
    <row r="20" spans="1:7" s="55" customFormat="1" ht="24" hidden="1" customHeight="1">
      <c r="A20" s="142"/>
      <c r="B20" s="147"/>
      <c r="C20" s="145">
        <v>0</v>
      </c>
      <c r="D20" s="303">
        <v>0</v>
      </c>
      <c r="E20" s="145">
        <v>0</v>
      </c>
      <c r="F20" s="173">
        <f t="shared" si="0"/>
        <v>0</v>
      </c>
      <c r="G20" s="290" t="e">
        <f t="shared" si="1"/>
        <v>#DIV/0!</v>
      </c>
    </row>
    <row r="21" spans="1:7" s="55" customFormat="1" ht="24" hidden="1" customHeight="1">
      <c r="A21" s="142"/>
      <c r="B21" s="147"/>
      <c r="C21" s="145">
        <v>0</v>
      </c>
      <c r="D21" s="304">
        <v>0</v>
      </c>
      <c r="E21" s="145">
        <v>0</v>
      </c>
      <c r="F21" s="173">
        <f t="shared" si="0"/>
        <v>0</v>
      </c>
      <c r="G21" s="290" t="e">
        <f t="shared" si="1"/>
        <v>#DIV/0!</v>
      </c>
    </row>
    <row r="22" spans="1:7" s="55" customFormat="1" ht="40.5" hidden="1" customHeight="1">
      <c r="A22" s="287" t="s">
        <v>41</v>
      </c>
      <c r="B22" s="291">
        <v>4050</v>
      </c>
      <c r="C22" s="298">
        <f>SUM(C23:C24)</f>
        <v>0</v>
      </c>
      <c r="D22" s="171">
        <v>0</v>
      </c>
      <c r="E22" s="298">
        <f>SUM(E23:E24)</f>
        <v>0</v>
      </c>
      <c r="F22" s="171">
        <f t="shared" si="0"/>
        <v>0</v>
      </c>
      <c r="G22" s="290" t="e">
        <f t="shared" si="1"/>
        <v>#DIV/0!</v>
      </c>
    </row>
    <row r="23" spans="1:7" s="55" customFormat="1" ht="22.5" hidden="1" customHeight="1">
      <c r="A23" s="142"/>
      <c r="B23" s="144"/>
      <c r="C23" s="145">
        <v>0</v>
      </c>
      <c r="D23" s="305">
        <v>0</v>
      </c>
      <c r="E23" s="145">
        <v>0</v>
      </c>
      <c r="F23" s="305">
        <f t="shared" si="0"/>
        <v>0</v>
      </c>
      <c r="G23" s="290" t="e">
        <f t="shared" si="1"/>
        <v>#DIV/0!</v>
      </c>
    </row>
    <row r="24" spans="1:7" s="55" customFormat="1" ht="22.5" hidden="1" customHeight="1">
      <c r="A24" s="142"/>
      <c r="B24" s="144"/>
      <c r="C24" s="145">
        <v>0</v>
      </c>
      <c r="D24" s="173">
        <v>0</v>
      </c>
      <c r="E24" s="145">
        <v>0</v>
      </c>
      <c r="F24" s="173">
        <f t="shared" si="0"/>
        <v>0</v>
      </c>
      <c r="G24" s="290" t="e">
        <f t="shared" si="1"/>
        <v>#DIV/0!</v>
      </c>
    </row>
    <row r="25" spans="1:7" s="55" customFormat="1" ht="24.75" hidden="1" customHeight="1">
      <c r="A25" s="287" t="s">
        <v>124</v>
      </c>
      <c r="B25" s="291">
        <v>4060</v>
      </c>
      <c r="C25" s="289">
        <v>0</v>
      </c>
      <c r="D25" s="289">
        <v>0</v>
      </c>
      <c r="E25" s="289">
        <v>0</v>
      </c>
      <c r="F25" s="171">
        <f t="shared" si="0"/>
        <v>0</v>
      </c>
      <c r="G25" s="290" t="e">
        <f t="shared" si="1"/>
        <v>#DIV/0!</v>
      </c>
    </row>
    <row r="26" spans="1:7">
      <c r="A26" s="60"/>
      <c r="D26" s="342"/>
      <c r="E26" s="80"/>
      <c r="F26" s="80"/>
      <c r="G26" s="80"/>
    </row>
    <row r="27" spans="1:7" ht="26.25" customHeight="1">
      <c r="A27" s="149" t="s">
        <v>291</v>
      </c>
      <c r="B27" s="393" t="s">
        <v>57</v>
      </c>
      <c r="C27" s="393"/>
      <c r="D27" s="393"/>
      <c r="E27" s="150"/>
      <c r="F27" s="394" t="s">
        <v>289</v>
      </c>
      <c r="G27" s="394"/>
    </row>
    <row r="28" spans="1:7">
      <c r="A28" s="51" t="s">
        <v>180</v>
      </c>
      <c r="B28" s="366" t="s">
        <v>46</v>
      </c>
      <c r="C28" s="366"/>
      <c r="D28" s="366"/>
      <c r="E28" s="50"/>
      <c r="F28" s="367" t="s">
        <v>115</v>
      </c>
      <c r="G28" s="367"/>
    </row>
    <row r="29" spans="1:7">
      <c r="A29" s="60"/>
      <c r="D29" s="342"/>
      <c r="E29" s="80"/>
      <c r="F29" s="80"/>
      <c r="G29" s="80"/>
    </row>
    <row r="30" spans="1:7">
      <c r="A30" s="60"/>
      <c r="D30" s="342"/>
      <c r="E30" s="80"/>
      <c r="F30" s="80"/>
      <c r="G30" s="80"/>
    </row>
    <row r="31" spans="1:7">
      <c r="A31" s="60"/>
      <c r="D31" s="342"/>
      <c r="E31" s="80"/>
      <c r="F31" s="80"/>
      <c r="G31" s="80"/>
    </row>
    <row r="32" spans="1:7">
      <c r="A32" s="60"/>
      <c r="D32" s="342"/>
      <c r="E32" s="80"/>
      <c r="F32" s="80"/>
      <c r="G32" s="80"/>
    </row>
    <row r="33" spans="1:7">
      <c r="A33" s="60"/>
      <c r="D33" s="342"/>
      <c r="E33" s="80"/>
      <c r="F33" s="80"/>
      <c r="G33" s="80"/>
    </row>
    <row r="34" spans="1:7">
      <c r="A34" s="60"/>
      <c r="D34" s="342"/>
      <c r="E34" s="80"/>
      <c r="F34" s="80"/>
      <c r="G34" s="80"/>
    </row>
    <row r="35" spans="1:7">
      <c r="A35" s="60"/>
      <c r="D35" s="342"/>
      <c r="E35" s="80"/>
      <c r="F35" s="80"/>
      <c r="G35" s="80"/>
    </row>
    <row r="36" spans="1:7">
      <c r="A36" s="60"/>
      <c r="D36" s="342"/>
      <c r="E36" s="80"/>
      <c r="F36" s="80"/>
      <c r="G36" s="80"/>
    </row>
    <row r="37" spans="1:7">
      <c r="A37" s="60"/>
      <c r="D37" s="342"/>
      <c r="E37" s="80"/>
      <c r="F37" s="80"/>
      <c r="G37" s="80"/>
    </row>
    <row r="38" spans="1:7">
      <c r="A38" s="60"/>
      <c r="D38" s="342"/>
      <c r="E38" s="80"/>
      <c r="F38" s="80"/>
      <c r="G38" s="80"/>
    </row>
    <row r="39" spans="1:7">
      <c r="A39" s="60"/>
      <c r="D39" s="342"/>
      <c r="E39" s="80"/>
      <c r="F39" s="80"/>
      <c r="G39" s="80"/>
    </row>
    <row r="40" spans="1:7">
      <c r="A40" s="60"/>
      <c r="D40" s="342"/>
      <c r="E40" s="80"/>
      <c r="F40" s="80"/>
      <c r="G40" s="80"/>
    </row>
    <row r="41" spans="1:7">
      <c r="A41" s="60"/>
      <c r="D41" s="342"/>
      <c r="E41" s="80"/>
      <c r="F41" s="80"/>
      <c r="G41" s="80"/>
    </row>
    <row r="42" spans="1:7">
      <c r="A42" s="60"/>
      <c r="D42" s="342"/>
      <c r="E42" s="80"/>
      <c r="F42" s="80"/>
      <c r="G42" s="80"/>
    </row>
    <row r="43" spans="1:7">
      <c r="A43" s="60"/>
      <c r="D43" s="342"/>
      <c r="E43" s="80"/>
      <c r="F43" s="80"/>
      <c r="G43" s="80"/>
    </row>
    <row r="44" spans="1:7">
      <c r="A44" s="60"/>
      <c r="D44" s="342"/>
      <c r="E44" s="80"/>
      <c r="F44" s="80"/>
      <c r="G44" s="80"/>
    </row>
    <row r="45" spans="1:7">
      <c r="A45" s="60"/>
      <c r="D45" s="342"/>
      <c r="E45" s="80"/>
      <c r="F45" s="80"/>
      <c r="G45" s="80"/>
    </row>
    <row r="46" spans="1:7">
      <c r="A46" s="60"/>
      <c r="D46" s="342"/>
      <c r="E46" s="80"/>
      <c r="F46" s="80"/>
      <c r="G46" s="80"/>
    </row>
    <row r="47" spans="1:7">
      <c r="A47" s="60"/>
      <c r="D47" s="342"/>
      <c r="E47" s="80"/>
      <c r="F47" s="80"/>
      <c r="G47" s="80"/>
    </row>
    <row r="48" spans="1:7">
      <c r="A48" s="60"/>
      <c r="D48" s="342"/>
      <c r="E48" s="80"/>
      <c r="F48" s="80"/>
      <c r="G48" s="80"/>
    </row>
    <row r="49" spans="1:7">
      <c r="A49" s="60"/>
      <c r="D49" s="342"/>
      <c r="E49" s="80"/>
      <c r="F49" s="80"/>
      <c r="G49" s="80"/>
    </row>
    <row r="50" spans="1:7">
      <c r="A50" s="60"/>
      <c r="D50" s="342"/>
      <c r="E50" s="80"/>
      <c r="F50" s="80"/>
      <c r="G50" s="80"/>
    </row>
    <row r="51" spans="1:7">
      <c r="A51" s="60"/>
      <c r="D51" s="342"/>
      <c r="E51" s="80"/>
      <c r="F51" s="80"/>
      <c r="G51" s="80"/>
    </row>
    <row r="52" spans="1:7">
      <c r="A52" s="60"/>
      <c r="D52" s="342"/>
      <c r="E52" s="80"/>
      <c r="F52" s="80"/>
      <c r="G52" s="80"/>
    </row>
    <row r="53" spans="1:7">
      <c r="A53" s="60"/>
      <c r="D53" s="342"/>
      <c r="E53" s="80"/>
      <c r="F53" s="80"/>
      <c r="G53" s="80"/>
    </row>
    <row r="54" spans="1:7">
      <c r="A54" s="60"/>
      <c r="D54" s="342"/>
      <c r="E54" s="80"/>
      <c r="F54" s="80"/>
      <c r="G54" s="80"/>
    </row>
    <row r="55" spans="1:7">
      <c r="A55" s="60"/>
      <c r="D55" s="342"/>
      <c r="E55" s="80"/>
      <c r="F55" s="80"/>
      <c r="G55" s="80"/>
    </row>
    <row r="56" spans="1:7">
      <c r="A56" s="60"/>
      <c r="D56" s="342"/>
      <c r="E56" s="80"/>
      <c r="F56" s="80"/>
      <c r="G56" s="80"/>
    </row>
    <row r="57" spans="1:7">
      <c r="A57" s="60"/>
      <c r="D57" s="342"/>
      <c r="E57" s="80"/>
      <c r="F57" s="80"/>
      <c r="G57" s="80"/>
    </row>
    <row r="58" spans="1:7">
      <c r="A58" s="60"/>
      <c r="D58" s="342"/>
      <c r="E58" s="80"/>
      <c r="F58" s="80"/>
      <c r="G58" s="80"/>
    </row>
    <row r="59" spans="1:7">
      <c r="A59" s="60"/>
      <c r="D59" s="342"/>
      <c r="E59" s="80"/>
      <c r="F59" s="80"/>
      <c r="G59" s="80"/>
    </row>
    <row r="60" spans="1:7">
      <c r="A60" s="60"/>
      <c r="D60" s="342"/>
      <c r="E60" s="80"/>
      <c r="F60" s="80"/>
      <c r="G60" s="80"/>
    </row>
    <row r="61" spans="1:7">
      <c r="A61" s="60"/>
      <c r="D61" s="342"/>
      <c r="E61" s="80"/>
      <c r="F61" s="80"/>
      <c r="G61" s="80"/>
    </row>
    <row r="62" spans="1:7">
      <c r="A62" s="60"/>
      <c r="D62" s="342"/>
      <c r="E62" s="80"/>
      <c r="F62" s="80"/>
      <c r="G62" s="80"/>
    </row>
    <row r="63" spans="1:7">
      <c r="A63" s="60"/>
      <c r="D63" s="342"/>
      <c r="E63" s="80"/>
      <c r="F63" s="80"/>
      <c r="G63" s="80"/>
    </row>
    <row r="64" spans="1:7">
      <c r="A64" s="60"/>
      <c r="D64" s="342"/>
      <c r="E64" s="80"/>
      <c r="F64" s="80"/>
      <c r="G64" s="80"/>
    </row>
    <row r="65" spans="1:7">
      <c r="A65" s="60"/>
      <c r="D65" s="342"/>
      <c r="E65" s="80"/>
      <c r="F65" s="80"/>
      <c r="G65" s="80"/>
    </row>
    <row r="66" spans="1:7">
      <c r="A66" s="60"/>
      <c r="D66" s="342"/>
      <c r="E66" s="80"/>
      <c r="F66" s="80"/>
      <c r="G66" s="80"/>
    </row>
    <row r="67" spans="1:7">
      <c r="A67" s="60"/>
      <c r="D67" s="342"/>
      <c r="E67" s="80"/>
      <c r="F67" s="80"/>
      <c r="G67" s="80"/>
    </row>
    <row r="68" spans="1:7">
      <c r="A68" s="60"/>
      <c r="D68" s="342"/>
      <c r="E68" s="80"/>
      <c r="F68" s="80"/>
      <c r="G68" s="80"/>
    </row>
    <row r="69" spans="1:7">
      <c r="A69" s="60"/>
      <c r="D69" s="342"/>
      <c r="E69" s="80"/>
      <c r="F69" s="80"/>
      <c r="G69" s="80"/>
    </row>
    <row r="70" spans="1:7">
      <c r="A70" s="60"/>
      <c r="D70" s="342"/>
      <c r="E70" s="80"/>
      <c r="F70" s="80"/>
      <c r="G70" s="80"/>
    </row>
    <row r="71" spans="1:7">
      <c r="A71" s="60"/>
      <c r="D71" s="342"/>
      <c r="E71" s="80"/>
      <c r="F71" s="80"/>
      <c r="G71" s="80"/>
    </row>
    <row r="72" spans="1:7">
      <c r="A72" s="60"/>
      <c r="D72" s="342"/>
      <c r="E72" s="80"/>
      <c r="F72" s="80"/>
      <c r="G72" s="80"/>
    </row>
    <row r="73" spans="1:7">
      <c r="A73" s="60"/>
      <c r="D73" s="342"/>
      <c r="E73" s="80"/>
      <c r="F73" s="80"/>
      <c r="G73" s="80"/>
    </row>
    <row r="74" spans="1:7">
      <c r="A74" s="60"/>
      <c r="D74" s="342"/>
      <c r="E74" s="80"/>
      <c r="F74" s="80"/>
      <c r="G74" s="80"/>
    </row>
    <row r="75" spans="1:7">
      <c r="A75" s="60"/>
      <c r="D75" s="342"/>
      <c r="E75" s="80"/>
      <c r="F75" s="80"/>
      <c r="G75" s="80"/>
    </row>
    <row r="76" spans="1:7">
      <c r="A76" s="60"/>
      <c r="D76" s="342"/>
      <c r="E76" s="80"/>
      <c r="F76" s="80"/>
      <c r="G76" s="80"/>
    </row>
    <row r="77" spans="1:7">
      <c r="A77" s="60"/>
      <c r="D77" s="342"/>
      <c r="E77" s="80"/>
      <c r="F77" s="80"/>
      <c r="G77" s="80"/>
    </row>
    <row r="78" spans="1:7">
      <c r="A78" s="60"/>
      <c r="D78" s="342"/>
      <c r="E78" s="80"/>
      <c r="F78" s="80"/>
      <c r="G78" s="80"/>
    </row>
    <row r="79" spans="1:7">
      <c r="A79" s="60"/>
      <c r="D79" s="342"/>
      <c r="E79" s="80"/>
      <c r="F79" s="80"/>
      <c r="G79" s="80"/>
    </row>
    <row r="80" spans="1:7">
      <c r="A80" s="60"/>
      <c r="D80" s="342"/>
      <c r="E80" s="80"/>
      <c r="F80" s="80"/>
      <c r="G80" s="80"/>
    </row>
    <row r="81" spans="1:1">
      <c r="A81" s="60"/>
    </row>
    <row r="82" spans="1:1">
      <c r="A82" s="61"/>
    </row>
    <row r="83" spans="1:1">
      <c r="A83" s="61"/>
    </row>
    <row r="84" spans="1:1">
      <c r="A84" s="61"/>
    </row>
    <row r="85" spans="1:1">
      <c r="A85" s="61"/>
    </row>
    <row r="86" spans="1:1">
      <c r="A86" s="61"/>
    </row>
    <row r="87" spans="1:1">
      <c r="A87" s="61"/>
    </row>
    <row r="88" spans="1:1">
      <c r="A88" s="61"/>
    </row>
    <row r="89" spans="1:1">
      <c r="A89" s="61"/>
    </row>
    <row r="90" spans="1:1">
      <c r="A90" s="61"/>
    </row>
    <row r="91" spans="1:1">
      <c r="A91" s="61"/>
    </row>
    <row r="92" spans="1:1">
      <c r="A92" s="61"/>
    </row>
    <row r="93" spans="1:1">
      <c r="A93" s="61"/>
    </row>
    <row r="94" spans="1:1">
      <c r="A94" s="61"/>
    </row>
    <row r="95" spans="1:1">
      <c r="A95" s="61"/>
    </row>
    <row r="96" spans="1:1">
      <c r="A96" s="61"/>
    </row>
    <row r="97" spans="1:1">
      <c r="A97" s="61"/>
    </row>
    <row r="98" spans="1:1">
      <c r="A98" s="61"/>
    </row>
    <row r="99" spans="1:1">
      <c r="A99" s="61"/>
    </row>
    <row r="100" spans="1:1">
      <c r="A100" s="61"/>
    </row>
    <row r="101" spans="1:1">
      <c r="A101" s="61"/>
    </row>
    <row r="102" spans="1:1">
      <c r="A102" s="61"/>
    </row>
    <row r="103" spans="1:1">
      <c r="A103" s="61"/>
    </row>
    <row r="104" spans="1:1">
      <c r="A104" s="61"/>
    </row>
    <row r="105" spans="1:1">
      <c r="A105" s="61"/>
    </row>
    <row r="106" spans="1:1">
      <c r="A106" s="61"/>
    </row>
    <row r="107" spans="1:1">
      <c r="A107" s="61"/>
    </row>
    <row r="108" spans="1:1">
      <c r="A108" s="61"/>
    </row>
    <row r="109" spans="1:1">
      <c r="A109" s="61"/>
    </row>
    <row r="110" spans="1:1">
      <c r="A110" s="61"/>
    </row>
    <row r="111" spans="1:1">
      <c r="A111" s="61"/>
    </row>
    <row r="112" spans="1:1">
      <c r="A112" s="61"/>
    </row>
    <row r="113" spans="1:1">
      <c r="A113" s="61"/>
    </row>
    <row r="114" spans="1:1">
      <c r="A114" s="61"/>
    </row>
    <row r="115" spans="1:1">
      <c r="A115" s="61"/>
    </row>
    <row r="116" spans="1:1">
      <c r="A116" s="61"/>
    </row>
    <row r="117" spans="1:1">
      <c r="A117" s="61"/>
    </row>
    <row r="118" spans="1:1">
      <c r="A118" s="61"/>
    </row>
    <row r="119" spans="1:1">
      <c r="A119" s="61"/>
    </row>
    <row r="120" spans="1:1">
      <c r="A120" s="61"/>
    </row>
    <row r="121" spans="1:1">
      <c r="A121" s="61"/>
    </row>
    <row r="122" spans="1:1">
      <c r="A122" s="61"/>
    </row>
    <row r="123" spans="1:1">
      <c r="A123" s="61"/>
    </row>
    <row r="124" spans="1:1">
      <c r="A124" s="61"/>
    </row>
    <row r="125" spans="1:1">
      <c r="A125" s="61"/>
    </row>
    <row r="126" spans="1:1">
      <c r="A126" s="61"/>
    </row>
    <row r="127" spans="1:1">
      <c r="A127" s="61"/>
    </row>
    <row r="128" spans="1:1">
      <c r="A128" s="61"/>
    </row>
    <row r="129" spans="1:1">
      <c r="A129" s="61"/>
    </row>
    <row r="130" spans="1:1">
      <c r="A130" s="61"/>
    </row>
    <row r="131" spans="1:1">
      <c r="A131" s="61"/>
    </row>
    <row r="132" spans="1:1">
      <c r="A132" s="61"/>
    </row>
    <row r="133" spans="1:1">
      <c r="A133" s="61"/>
    </row>
    <row r="134" spans="1:1">
      <c r="A134" s="61"/>
    </row>
    <row r="135" spans="1:1">
      <c r="A135" s="61"/>
    </row>
    <row r="136" spans="1:1">
      <c r="A136" s="61"/>
    </row>
    <row r="137" spans="1:1">
      <c r="A137" s="61"/>
    </row>
    <row r="138" spans="1:1">
      <c r="A138" s="61"/>
    </row>
    <row r="139" spans="1:1">
      <c r="A139" s="61"/>
    </row>
    <row r="140" spans="1:1">
      <c r="A140" s="61"/>
    </row>
    <row r="141" spans="1:1">
      <c r="A141" s="61"/>
    </row>
    <row r="142" spans="1:1">
      <c r="A142" s="61"/>
    </row>
    <row r="143" spans="1:1">
      <c r="A143" s="61"/>
    </row>
    <row r="144" spans="1:1">
      <c r="A144" s="61"/>
    </row>
    <row r="145" spans="1:1">
      <c r="A145" s="61"/>
    </row>
    <row r="146" spans="1:1">
      <c r="A146" s="61"/>
    </row>
    <row r="147" spans="1:1">
      <c r="A147" s="61"/>
    </row>
    <row r="148" spans="1:1">
      <c r="A148" s="61"/>
    </row>
    <row r="149" spans="1:1">
      <c r="A149" s="61"/>
    </row>
    <row r="150" spans="1:1">
      <c r="A150" s="61"/>
    </row>
    <row r="151" spans="1:1">
      <c r="A151" s="61"/>
    </row>
    <row r="152" spans="1:1">
      <c r="A152" s="61"/>
    </row>
    <row r="153" spans="1:1">
      <c r="A153" s="61"/>
    </row>
    <row r="154" spans="1:1">
      <c r="A154" s="61"/>
    </row>
    <row r="155" spans="1:1">
      <c r="A155" s="61"/>
    </row>
    <row r="156" spans="1:1">
      <c r="A156" s="61"/>
    </row>
    <row r="157" spans="1:1">
      <c r="A157" s="61"/>
    </row>
    <row r="158" spans="1:1">
      <c r="A158" s="61"/>
    </row>
    <row r="159" spans="1:1">
      <c r="A159" s="61"/>
    </row>
    <row r="160" spans="1:1">
      <c r="A160" s="61"/>
    </row>
    <row r="161" spans="1:1">
      <c r="A161" s="61"/>
    </row>
    <row r="162" spans="1:1">
      <c r="A162" s="61"/>
    </row>
    <row r="163" spans="1:1">
      <c r="A163" s="61"/>
    </row>
    <row r="164" spans="1:1">
      <c r="A164" s="61"/>
    </row>
    <row r="165" spans="1:1">
      <c r="A165" s="61"/>
    </row>
    <row r="166" spans="1:1">
      <c r="A166" s="61"/>
    </row>
    <row r="167" spans="1:1">
      <c r="A167" s="61"/>
    </row>
    <row r="168" spans="1:1">
      <c r="A168" s="61"/>
    </row>
    <row r="169" spans="1:1">
      <c r="A169" s="61"/>
    </row>
    <row r="170" spans="1:1">
      <c r="A170" s="61"/>
    </row>
    <row r="171" spans="1:1">
      <c r="A171" s="61"/>
    </row>
    <row r="172" spans="1:1">
      <c r="A172" s="61"/>
    </row>
    <row r="173" spans="1:1">
      <c r="A173" s="61"/>
    </row>
    <row r="174" spans="1:1">
      <c r="A174" s="61"/>
    </row>
    <row r="175" spans="1:1">
      <c r="A175" s="61"/>
    </row>
    <row r="176" spans="1:1">
      <c r="A176" s="61"/>
    </row>
    <row r="177" spans="1:1">
      <c r="A177" s="61"/>
    </row>
    <row r="178" spans="1:1">
      <c r="A178" s="61"/>
    </row>
    <row r="179" spans="1:1">
      <c r="A179" s="61"/>
    </row>
    <row r="180" spans="1:1">
      <c r="A180" s="61"/>
    </row>
    <row r="181" spans="1:1">
      <c r="A181" s="61"/>
    </row>
    <row r="182" spans="1:1">
      <c r="A182" s="61"/>
    </row>
    <row r="183" spans="1:1">
      <c r="A183" s="61"/>
    </row>
    <row r="184" spans="1:1">
      <c r="A184" s="61"/>
    </row>
    <row r="185" spans="1:1">
      <c r="A185" s="61"/>
    </row>
    <row r="186" spans="1:1">
      <c r="A186" s="61"/>
    </row>
    <row r="187" spans="1:1">
      <c r="A187" s="61"/>
    </row>
    <row r="188" spans="1:1">
      <c r="A188" s="61"/>
    </row>
    <row r="189" spans="1:1">
      <c r="A189" s="61"/>
    </row>
    <row r="190" spans="1:1">
      <c r="A190" s="61"/>
    </row>
    <row r="191" spans="1:1">
      <c r="A191" s="61"/>
    </row>
    <row r="192" spans="1:1">
      <c r="A192" s="61"/>
    </row>
    <row r="193" spans="1:1">
      <c r="A193" s="61"/>
    </row>
    <row r="194" spans="1:1">
      <c r="A194" s="61"/>
    </row>
    <row r="195" spans="1:1">
      <c r="A195" s="61"/>
    </row>
    <row r="196" spans="1:1">
      <c r="A196" s="61"/>
    </row>
    <row r="197" spans="1:1">
      <c r="A197" s="61"/>
    </row>
    <row r="198" spans="1:1">
      <c r="A198" s="61"/>
    </row>
    <row r="199" spans="1:1">
      <c r="A199" s="61"/>
    </row>
    <row r="200" spans="1:1">
      <c r="A200" s="61"/>
    </row>
    <row r="201" spans="1:1">
      <c r="A201" s="61"/>
    </row>
    <row r="202" spans="1:1">
      <c r="A202" s="61"/>
    </row>
    <row r="203" spans="1:1">
      <c r="A203" s="61"/>
    </row>
    <row r="204" spans="1:1">
      <c r="A204" s="61"/>
    </row>
    <row r="205" spans="1:1">
      <c r="A205" s="61"/>
    </row>
    <row r="206" spans="1:1">
      <c r="A206" s="61"/>
    </row>
    <row r="207" spans="1:1">
      <c r="A207" s="61"/>
    </row>
    <row r="208" spans="1:1">
      <c r="A208" s="61"/>
    </row>
    <row r="209" spans="1:1">
      <c r="A209" s="61"/>
    </row>
    <row r="210" spans="1:1">
      <c r="A210" s="61"/>
    </row>
    <row r="211" spans="1:1">
      <c r="A211" s="61"/>
    </row>
    <row r="212" spans="1:1">
      <c r="A212" s="61"/>
    </row>
    <row r="213" spans="1:1">
      <c r="A213" s="61"/>
    </row>
    <row r="214" spans="1:1">
      <c r="A214" s="61"/>
    </row>
    <row r="215" spans="1:1">
      <c r="A215" s="61"/>
    </row>
    <row r="216" spans="1:1">
      <c r="A216" s="61"/>
    </row>
    <row r="217" spans="1:1">
      <c r="A217" s="61"/>
    </row>
    <row r="218" spans="1:1">
      <c r="A218" s="61"/>
    </row>
    <row r="219" spans="1:1">
      <c r="A219" s="61"/>
    </row>
    <row r="220" spans="1:1">
      <c r="A220" s="61"/>
    </row>
    <row r="221" spans="1:1">
      <c r="A221" s="61"/>
    </row>
    <row r="222" spans="1:1">
      <c r="A222" s="61"/>
    </row>
    <row r="223" spans="1:1">
      <c r="A223" s="61"/>
    </row>
    <row r="224" spans="1:1">
      <c r="A224" s="61"/>
    </row>
    <row r="225" spans="1:1">
      <c r="A225" s="61"/>
    </row>
    <row r="226" spans="1:1">
      <c r="A226" s="61"/>
    </row>
    <row r="227" spans="1:1">
      <c r="A227" s="61"/>
    </row>
    <row r="228" spans="1:1">
      <c r="A228" s="61"/>
    </row>
    <row r="229" spans="1:1">
      <c r="A229" s="61"/>
    </row>
    <row r="230" spans="1:1">
      <c r="A230" s="61"/>
    </row>
    <row r="231" spans="1:1">
      <c r="A231" s="61"/>
    </row>
    <row r="232" spans="1:1">
      <c r="A232" s="61"/>
    </row>
    <row r="233" spans="1:1">
      <c r="A233" s="61"/>
    </row>
    <row r="234" spans="1:1">
      <c r="A234" s="61"/>
    </row>
    <row r="235" spans="1:1">
      <c r="A235" s="61"/>
    </row>
    <row r="236" spans="1:1">
      <c r="A236" s="61"/>
    </row>
    <row r="237" spans="1:1">
      <c r="A237" s="61"/>
    </row>
    <row r="238" spans="1:1">
      <c r="A238" s="61"/>
    </row>
    <row r="239" spans="1:1">
      <c r="A239" s="61"/>
    </row>
    <row r="240" spans="1:1">
      <c r="A240" s="61"/>
    </row>
    <row r="241" spans="1:1">
      <c r="A241" s="61"/>
    </row>
    <row r="242" spans="1:1">
      <c r="A242" s="61"/>
    </row>
    <row r="243" spans="1:1">
      <c r="A243" s="61"/>
    </row>
    <row r="244" spans="1:1">
      <c r="A244" s="61"/>
    </row>
    <row r="245" spans="1:1">
      <c r="A245" s="61"/>
    </row>
    <row r="246" spans="1:1">
      <c r="A246" s="61"/>
    </row>
    <row r="247" spans="1:1">
      <c r="A247" s="61"/>
    </row>
    <row r="248" spans="1:1">
      <c r="A248" s="61"/>
    </row>
  </sheetData>
  <mergeCells count="5">
    <mergeCell ref="B27:D27"/>
    <mergeCell ref="B28:D28"/>
    <mergeCell ref="F27:G27"/>
    <mergeCell ref="F28:G28"/>
    <mergeCell ref="A2:G2"/>
  </mergeCells>
  <pageMargins left="0.59055118110236227" right="0.59055118110236227" top="0.98425196850393704" bottom="0.59055118110236227" header="0.31496062992125984" footer="0.31496062992125984"/>
  <pageSetup paperSize="9" scale="70" orientation="landscape" r:id="rId1"/>
  <ignoredErrors>
    <ignoredError sqref="E18 E22 C22" formulaRange="1"/>
    <ignoredError sqref="G7:G8 G17:G25 G16 G13:G15" evalError="1"/>
    <ignoredError sqref="D11" formula="1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O51"/>
  <sheetViews>
    <sheetView view="pageBreakPreview" zoomScale="65" zoomScaleNormal="75" zoomScaleSheetLayoutView="65" workbookViewId="0">
      <selection activeCell="U10" sqref="U10"/>
    </sheetView>
  </sheetViews>
  <sheetFormatPr defaultRowHeight="18.75"/>
  <cols>
    <col min="1" max="1" width="44.85546875" style="343" customWidth="1"/>
    <col min="2" max="2" width="19.28515625" style="81" customWidth="1"/>
    <col min="3" max="3" width="18.5703125" style="343" customWidth="1"/>
    <col min="4" max="4" width="16.140625" style="343" customWidth="1"/>
    <col min="5" max="5" width="15" style="343" customWidth="1"/>
    <col min="6" max="6" width="16.5703125" style="343" customWidth="1"/>
    <col min="7" max="7" width="15.28515625" style="343" customWidth="1"/>
    <col min="8" max="8" width="14.5703125" style="343" customWidth="1"/>
    <col min="9" max="9" width="16.140625" style="343" customWidth="1"/>
    <col min="10" max="10" width="16.42578125" style="343" customWidth="1"/>
    <col min="11" max="11" width="13.42578125" style="343" customWidth="1"/>
    <col min="12" max="12" width="16.85546875" style="343" customWidth="1"/>
    <col min="13" max="15" width="16.7109375" style="343" customWidth="1"/>
    <col min="16" max="16384" width="9.140625" style="343"/>
  </cols>
  <sheetData>
    <row r="1" spans="1:15" ht="20.25">
      <c r="O1" s="82" t="s">
        <v>173</v>
      </c>
    </row>
    <row r="2" spans="1:15" ht="30.75" customHeight="1">
      <c r="A2" s="432" t="s">
        <v>64</v>
      </c>
      <c r="B2" s="432"/>
      <c r="C2" s="432"/>
      <c r="D2" s="432"/>
      <c r="E2" s="432"/>
      <c r="F2" s="432"/>
      <c r="G2" s="432"/>
      <c r="H2" s="432"/>
      <c r="I2" s="432"/>
      <c r="J2" s="432"/>
      <c r="K2" s="432"/>
      <c r="L2" s="432"/>
      <c r="M2" s="432"/>
      <c r="N2" s="432"/>
      <c r="O2" s="432"/>
    </row>
    <row r="3" spans="1:15" ht="54" customHeight="1">
      <c r="A3" s="433" t="s">
        <v>304</v>
      </c>
      <c r="B3" s="432"/>
      <c r="C3" s="432"/>
      <c r="D3" s="432"/>
      <c r="E3" s="432"/>
      <c r="F3" s="432"/>
      <c r="G3" s="432"/>
      <c r="H3" s="432"/>
      <c r="I3" s="432"/>
      <c r="J3" s="432"/>
      <c r="K3" s="432"/>
      <c r="L3" s="432"/>
      <c r="M3" s="432"/>
      <c r="N3" s="432"/>
      <c r="O3" s="432"/>
    </row>
    <row r="4" spans="1:15" ht="31.5" customHeight="1">
      <c r="A4" s="434" t="s">
        <v>260</v>
      </c>
      <c r="B4" s="435"/>
      <c r="C4" s="435"/>
      <c r="D4" s="435"/>
      <c r="E4" s="435"/>
      <c r="F4" s="435"/>
      <c r="G4" s="435"/>
      <c r="H4" s="435"/>
      <c r="I4" s="435"/>
      <c r="J4" s="435"/>
      <c r="K4" s="435"/>
      <c r="L4" s="435"/>
      <c r="M4" s="435"/>
      <c r="N4" s="435"/>
      <c r="O4" s="435"/>
    </row>
    <row r="5" spans="1:15" ht="20.25">
      <c r="A5" s="435" t="s">
        <v>70</v>
      </c>
      <c r="B5" s="435"/>
      <c r="C5" s="435"/>
      <c r="D5" s="435"/>
      <c r="E5" s="435"/>
      <c r="F5" s="435"/>
      <c r="G5" s="435"/>
      <c r="H5" s="435"/>
      <c r="I5" s="435"/>
      <c r="J5" s="435"/>
      <c r="K5" s="435"/>
      <c r="L5" s="435"/>
      <c r="M5" s="435"/>
      <c r="N5" s="435"/>
      <c r="O5" s="435"/>
    </row>
    <row r="6" spans="1:15" ht="41.25" customHeight="1">
      <c r="A6" s="406" t="s">
        <v>131</v>
      </c>
      <c r="B6" s="406"/>
      <c r="C6" s="406"/>
      <c r="D6" s="406"/>
      <c r="E6" s="406"/>
      <c r="F6" s="406"/>
      <c r="G6" s="406"/>
      <c r="H6" s="406"/>
      <c r="I6" s="406"/>
      <c r="J6" s="406"/>
      <c r="K6" s="406"/>
      <c r="L6" s="406"/>
      <c r="M6" s="406"/>
      <c r="N6" s="406"/>
      <c r="O6" s="406"/>
    </row>
    <row r="7" spans="1:15" ht="41.25" customHeight="1">
      <c r="A7" s="436" t="s">
        <v>113</v>
      </c>
      <c r="B7" s="436"/>
      <c r="C7" s="436"/>
      <c r="D7" s="436"/>
      <c r="E7" s="436"/>
      <c r="F7" s="436"/>
      <c r="G7" s="436"/>
      <c r="H7" s="436"/>
      <c r="I7" s="436"/>
      <c r="J7" s="436"/>
      <c r="K7" s="436"/>
      <c r="L7" s="436"/>
      <c r="M7" s="436"/>
      <c r="N7" s="436"/>
      <c r="O7" s="436"/>
    </row>
    <row r="8" spans="1:15" s="50" customFormat="1" ht="74.25" customHeight="1">
      <c r="A8" s="388" t="s">
        <v>101</v>
      </c>
      <c r="B8" s="388"/>
      <c r="C8" s="429" t="s">
        <v>305</v>
      </c>
      <c r="D8" s="429"/>
      <c r="E8" s="430"/>
      <c r="F8" s="431" t="s">
        <v>306</v>
      </c>
      <c r="G8" s="429"/>
      <c r="H8" s="430"/>
      <c r="I8" s="388" t="s">
        <v>307</v>
      </c>
      <c r="J8" s="388"/>
      <c r="K8" s="388"/>
      <c r="L8" s="388" t="s">
        <v>217</v>
      </c>
      <c r="M8" s="388"/>
      <c r="N8" s="431" t="s">
        <v>218</v>
      </c>
      <c r="O8" s="430"/>
    </row>
    <row r="9" spans="1:15" s="50" customFormat="1" ht="27.75" customHeight="1">
      <c r="A9" s="388">
        <v>1</v>
      </c>
      <c r="B9" s="388"/>
      <c r="C9" s="429">
        <v>2</v>
      </c>
      <c r="D9" s="429"/>
      <c r="E9" s="430"/>
      <c r="F9" s="431">
        <v>3</v>
      </c>
      <c r="G9" s="429"/>
      <c r="H9" s="430"/>
      <c r="I9" s="388">
        <v>4</v>
      </c>
      <c r="J9" s="388"/>
      <c r="K9" s="388"/>
      <c r="L9" s="431">
        <v>5</v>
      </c>
      <c r="M9" s="430"/>
      <c r="N9" s="388">
        <v>6</v>
      </c>
      <c r="O9" s="388"/>
    </row>
    <row r="10" spans="1:15" s="50" customFormat="1" ht="98.25" customHeight="1">
      <c r="A10" s="426" t="s">
        <v>235</v>
      </c>
      <c r="B10" s="426"/>
      <c r="C10" s="419">
        <f>SUM(C11:C13)</f>
        <v>140</v>
      </c>
      <c r="D10" s="420"/>
      <c r="E10" s="421"/>
      <c r="F10" s="416">
        <f>SUM(F11:F13)</f>
        <v>135</v>
      </c>
      <c r="G10" s="417"/>
      <c r="H10" s="418"/>
      <c r="I10" s="416">
        <f>SUM(I11:I13)</f>
        <v>139</v>
      </c>
      <c r="J10" s="417"/>
      <c r="K10" s="418"/>
      <c r="L10" s="427" t="s">
        <v>16</v>
      </c>
      <c r="M10" s="428"/>
      <c r="N10" s="427" t="s">
        <v>16</v>
      </c>
      <c r="O10" s="428"/>
    </row>
    <row r="11" spans="1:15" s="50" customFormat="1" ht="42" customHeight="1">
      <c r="A11" s="422" t="s">
        <v>103</v>
      </c>
      <c r="B11" s="422"/>
      <c r="C11" s="413">
        <v>1</v>
      </c>
      <c r="D11" s="414"/>
      <c r="E11" s="415"/>
      <c r="F11" s="413">
        <v>1</v>
      </c>
      <c r="G11" s="414"/>
      <c r="H11" s="415"/>
      <c r="I11" s="413">
        <v>1</v>
      </c>
      <c r="J11" s="414"/>
      <c r="K11" s="415"/>
      <c r="L11" s="423" t="s">
        <v>16</v>
      </c>
      <c r="M11" s="424"/>
      <c r="N11" s="423" t="s">
        <v>16</v>
      </c>
      <c r="O11" s="424"/>
    </row>
    <row r="12" spans="1:15" s="50" customFormat="1" ht="43.5" customHeight="1">
      <c r="A12" s="422" t="s">
        <v>102</v>
      </c>
      <c r="B12" s="422"/>
      <c r="C12" s="413">
        <v>9</v>
      </c>
      <c r="D12" s="414"/>
      <c r="E12" s="415"/>
      <c r="F12" s="413">
        <v>10</v>
      </c>
      <c r="G12" s="414"/>
      <c r="H12" s="415"/>
      <c r="I12" s="413">
        <v>9</v>
      </c>
      <c r="J12" s="414"/>
      <c r="K12" s="415"/>
      <c r="L12" s="423" t="s">
        <v>16</v>
      </c>
      <c r="M12" s="424"/>
      <c r="N12" s="423" t="s">
        <v>16</v>
      </c>
      <c r="O12" s="424"/>
    </row>
    <row r="13" spans="1:15" s="50" customFormat="1" ht="41.25" customHeight="1">
      <c r="A13" s="422" t="s">
        <v>104</v>
      </c>
      <c r="B13" s="422"/>
      <c r="C13" s="413">
        <v>130</v>
      </c>
      <c r="D13" s="414"/>
      <c r="E13" s="415"/>
      <c r="F13" s="413">
        <v>124</v>
      </c>
      <c r="G13" s="414"/>
      <c r="H13" s="415"/>
      <c r="I13" s="413">
        <v>129</v>
      </c>
      <c r="J13" s="414"/>
      <c r="K13" s="415"/>
      <c r="L13" s="423" t="s">
        <v>16</v>
      </c>
      <c r="M13" s="424"/>
      <c r="N13" s="423" t="s">
        <v>16</v>
      </c>
      <c r="O13" s="424"/>
    </row>
    <row r="14" spans="1:15" s="50" customFormat="1" ht="44.25" customHeight="1">
      <c r="A14" s="426" t="s">
        <v>160</v>
      </c>
      <c r="B14" s="426"/>
      <c r="C14" s="419">
        <f>SUM(C15:C17)</f>
        <v>6073</v>
      </c>
      <c r="D14" s="420"/>
      <c r="E14" s="421"/>
      <c r="F14" s="416">
        <f>SUM(F15:F17)</f>
        <v>24280</v>
      </c>
      <c r="G14" s="417"/>
      <c r="H14" s="418"/>
      <c r="I14" s="416">
        <f>SUM(I15:I17)</f>
        <v>6500</v>
      </c>
      <c r="J14" s="417"/>
      <c r="K14" s="418"/>
      <c r="L14" s="427" t="s">
        <v>16</v>
      </c>
      <c r="M14" s="428"/>
      <c r="N14" s="427" t="s">
        <v>16</v>
      </c>
      <c r="O14" s="428"/>
    </row>
    <row r="15" spans="1:15" s="50" customFormat="1" ht="33" customHeight="1">
      <c r="A15" s="422" t="s">
        <v>103</v>
      </c>
      <c r="B15" s="422"/>
      <c r="C15" s="413">
        <v>90</v>
      </c>
      <c r="D15" s="414"/>
      <c r="E15" s="415"/>
      <c r="F15" s="413">
        <v>563</v>
      </c>
      <c r="G15" s="414"/>
      <c r="H15" s="415"/>
      <c r="I15" s="413">
        <v>88</v>
      </c>
      <c r="J15" s="414"/>
      <c r="K15" s="415"/>
      <c r="L15" s="423" t="s">
        <v>16</v>
      </c>
      <c r="M15" s="424"/>
      <c r="N15" s="423" t="s">
        <v>16</v>
      </c>
      <c r="O15" s="424"/>
    </row>
    <row r="16" spans="1:15" s="50" customFormat="1" ht="33" customHeight="1">
      <c r="A16" s="422" t="s">
        <v>102</v>
      </c>
      <c r="B16" s="422"/>
      <c r="C16" s="413">
        <v>804</v>
      </c>
      <c r="D16" s="414"/>
      <c r="E16" s="415"/>
      <c r="F16" s="413">
        <v>3237</v>
      </c>
      <c r="G16" s="414"/>
      <c r="H16" s="415"/>
      <c r="I16" s="413">
        <v>728</v>
      </c>
      <c r="J16" s="414"/>
      <c r="K16" s="415"/>
      <c r="L16" s="423" t="s">
        <v>16</v>
      </c>
      <c r="M16" s="424"/>
      <c r="N16" s="423" t="s">
        <v>16</v>
      </c>
      <c r="O16" s="424"/>
    </row>
    <row r="17" spans="1:15" s="50" customFormat="1" ht="33" customHeight="1">
      <c r="A17" s="422" t="s">
        <v>104</v>
      </c>
      <c r="B17" s="422"/>
      <c r="C17" s="413">
        <v>5179</v>
      </c>
      <c r="D17" s="414"/>
      <c r="E17" s="415"/>
      <c r="F17" s="413">
        <v>20480</v>
      </c>
      <c r="G17" s="414"/>
      <c r="H17" s="415"/>
      <c r="I17" s="413">
        <v>5684</v>
      </c>
      <c r="J17" s="414"/>
      <c r="K17" s="415"/>
      <c r="L17" s="423" t="s">
        <v>16</v>
      </c>
      <c r="M17" s="424"/>
      <c r="N17" s="423" t="s">
        <v>16</v>
      </c>
      <c r="O17" s="424"/>
    </row>
    <row r="18" spans="1:15" s="50" customFormat="1" ht="47.25" customHeight="1">
      <c r="A18" s="426" t="s">
        <v>161</v>
      </c>
      <c r="B18" s="426"/>
      <c r="C18" s="419">
        <f>'I. Фін результат'!C95</f>
        <v>6073</v>
      </c>
      <c r="D18" s="420"/>
      <c r="E18" s="421"/>
      <c r="F18" s="416">
        <f>SUM(F19:H21)</f>
        <v>24280</v>
      </c>
      <c r="G18" s="417"/>
      <c r="H18" s="418"/>
      <c r="I18" s="416">
        <f>'I. Фін результат'!F95</f>
        <v>6500</v>
      </c>
      <c r="J18" s="417"/>
      <c r="K18" s="418"/>
      <c r="L18" s="427" t="s">
        <v>16</v>
      </c>
      <c r="M18" s="428"/>
      <c r="N18" s="427" t="s">
        <v>16</v>
      </c>
      <c r="O18" s="428"/>
    </row>
    <row r="19" spans="1:15" s="50" customFormat="1" ht="33" customHeight="1">
      <c r="A19" s="422" t="s">
        <v>103</v>
      </c>
      <c r="B19" s="422"/>
      <c r="C19" s="413">
        <v>90</v>
      </c>
      <c r="D19" s="414"/>
      <c r="E19" s="415"/>
      <c r="F19" s="413">
        <v>563</v>
      </c>
      <c r="G19" s="414"/>
      <c r="H19" s="415"/>
      <c r="I19" s="413">
        <v>88</v>
      </c>
      <c r="J19" s="414"/>
      <c r="K19" s="415"/>
      <c r="L19" s="423" t="s">
        <v>16</v>
      </c>
      <c r="M19" s="424"/>
      <c r="N19" s="423" t="s">
        <v>16</v>
      </c>
      <c r="O19" s="424"/>
    </row>
    <row r="20" spans="1:15" s="50" customFormat="1" ht="33" customHeight="1">
      <c r="A20" s="422" t="s">
        <v>102</v>
      </c>
      <c r="B20" s="422"/>
      <c r="C20" s="413">
        <v>804</v>
      </c>
      <c r="D20" s="414"/>
      <c r="E20" s="415"/>
      <c r="F20" s="413">
        <v>3237</v>
      </c>
      <c r="G20" s="414"/>
      <c r="H20" s="415"/>
      <c r="I20" s="413">
        <v>728</v>
      </c>
      <c r="J20" s="414"/>
      <c r="K20" s="415"/>
      <c r="L20" s="423" t="s">
        <v>16</v>
      </c>
      <c r="M20" s="424"/>
      <c r="N20" s="423" t="s">
        <v>16</v>
      </c>
      <c r="O20" s="424"/>
    </row>
    <row r="21" spans="1:15" s="50" customFormat="1" ht="33" customHeight="1">
      <c r="A21" s="422" t="s">
        <v>104</v>
      </c>
      <c r="B21" s="422"/>
      <c r="C21" s="413">
        <v>5179</v>
      </c>
      <c r="D21" s="414"/>
      <c r="E21" s="415"/>
      <c r="F21" s="413">
        <v>20480</v>
      </c>
      <c r="G21" s="414"/>
      <c r="H21" s="415"/>
      <c r="I21" s="413">
        <v>5684</v>
      </c>
      <c r="J21" s="414"/>
      <c r="K21" s="415"/>
      <c r="L21" s="423" t="s">
        <v>16</v>
      </c>
      <c r="M21" s="424"/>
      <c r="N21" s="423" t="s">
        <v>16</v>
      </c>
      <c r="O21" s="424"/>
    </row>
    <row r="22" spans="1:15" s="50" customFormat="1" ht="71.25" customHeight="1">
      <c r="A22" s="426" t="s">
        <v>191</v>
      </c>
      <c r="B22" s="426"/>
      <c r="C22" s="419">
        <f>(C18/C10)/3*1000</f>
        <v>14459.523809523809</v>
      </c>
      <c r="D22" s="420"/>
      <c r="E22" s="421"/>
      <c r="F22" s="416">
        <f>(F18/F10)/12*1000</f>
        <v>14987.654320987653</v>
      </c>
      <c r="G22" s="417"/>
      <c r="H22" s="418"/>
      <c r="I22" s="416">
        <f>(I18/I10)/3*1000</f>
        <v>15587.529976019183</v>
      </c>
      <c r="J22" s="417"/>
      <c r="K22" s="418"/>
      <c r="L22" s="427" t="s">
        <v>16</v>
      </c>
      <c r="M22" s="428"/>
      <c r="N22" s="427" t="s">
        <v>16</v>
      </c>
      <c r="O22" s="428"/>
    </row>
    <row r="23" spans="1:15" s="50" customFormat="1" ht="33" customHeight="1">
      <c r="A23" s="422" t="s">
        <v>103</v>
      </c>
      <c r="B23" s="422"/>
      <c r="C23" s="437">
        <f>(C19/C11)/3*1000</f>
        <v>30000</v>
      </c>
      <c r="D23" s="438"/>
      <c r="E23" s="439"/>
      <c r="F23" s="413">
        <f>(F19/F11)/12*1000</f>
        <v>46916.666666666664</v>
      </c>
      <c r="G23" s="414"/>
      <c r="H23" s="415"/>
      <c r="I23" s="413">
        <f>(I19/I11)/3*1000</f>
        <v>29333.333333333332</v>
      </c>
      <c r="J23" s="414"/>
      <c r="K23" s="415"/>
      <c r="L23" s="423" t="s">
        <v>16</v>
      </c>
      <c r="M23" s="424"/>
      <c r="N23" s="423" t="s">
        <v>16</v>
      </c>
      <c r="O23" s="424"/>
    </row>
    <row r="24" spans="1:15" s="50" customFormat="1" ht="33" customHeight="1">
      <c r="A24" s="422" t="s">
        <v>102</v>
      </c>
      <c r="B24" s="422"/>
      <c r="C24" s="437">
        <f>(C20/C12)/3*1000</f>
        <v>29777.777777777774</v>
      </c>
      <c r="D24" s="438"/>
      <c r="E24" s="439"/>
      <c r="F24" s="413">
        <f>(F20/F12)/12*1000</f>
        <v>26974.999999999996</v>
      </c>
      <c r="G24" s="414"/>
      <c r="H24" s="415"/>
      <c r="I24" s="413">
        <f>(I20/I12)/3*1000</f>
        <v>26962.962962962964</v>
      </c>
      <c r="J24" s="414"/>
      <c r="K24" s="415"/>
      <c r="L24" s="423" t="s">
        <v>16</v>
      </c>
      <c r="M24" s="424"/>
      <c r="N24" s="423" t="s">
        <v>16</v>
      </c>
      <c r="O24" s="424"/>
    </row>
    <row r="25" spans="1:15" s="50" customFormat="1" ht="33" customHeight="1">
      <c r="A25" s="422" t="s">
        <v>104</v>
      </c>
      <c r="B25" s="422"/>
      <c r="C25" s="437">
        <f>(C21/C13)/3*1000</f>
        <v>13279.487179487178</v>
      </c>
      <c r="D25" s="438"/>
      <c r="E25" s="439"/>
      <c r="F25" s="413">
        <f>(F21/F13)/12*1000</f>
        <v>13763.440860215054</v>
      </c>
      <c r="G25" s="414"/>
      <c r="H25" s="415"/>
      <c r="I25" s="413">
        <f>(I21/I13)/3*1000</f>
        <v>14687.33850129199</v>
      </c>
      <c r="J25" s="414"/>
      <c r="K25" s="415"/>
      <c r="L25" s="423" t="s">
        <v>16</v>
      </c>
      <c r="M25" s="424"/>
      <c r="N25" s="423" t="s">
        <v>16</v>
      </c>
      <c r="O25" s="424"/>
    </row>
    <row r="26" spans="1:15" s="50" customFormat="1" ht="13.5" customHeight="1">
      <c r="A26" s="306"/>
      <c r="B26" s="306"/>
      <c r="C26" s="306"/>
      <c r="D26" s="307"/>
      <c r="E26" s="307"/>
      <c r="F26" s="307"/>
      <c r="G26" s="307"/>
      <c r="H26" s="307"/>
      <c r="I26" s="307"/>
      <c r="J26" s="307"/>
      <c r="K26" s="307"/>
      <c r="L26" s="307"/>
      <c r="M26" s="307"/>
      <c r="N26" s="308"/>
      <c r="O26" s="308"/>
    </row>
    <row r="27" spans="1:15" ht="20.25">
      <c r="A27" s="425" t="s">
        <v>162</v>
      </c>
      <c r="B27" s="425"/>
      <c r="C27" s="425"/>
      <c r="D27" s="425"/>
      <c r="E27" s="425"/>
      <c r="F27" s="425"/>
      <c r="G27" s="425"/>
      <c r="H27" s="425"/>
      <c r="I27" s="425"/>
      <c r="J27" s="425"/>
      <c r="K27" s="425"/>
      <c r="L27" s="425"/>
      <c r="M27" s="425"/>
      <c r="N27" s="425"/>
      <c r="O27" s="425"/>
    </row>
    <row r="28" spans="1:15" ht="11.25" customHeight="1">
      <c r="A28" s="309"/>
      <c r="B28" s="309"/>
      <c r="C28" s="309"/>
      <c r="D28" s="309"/>
      <c r="E28" s="309"/>
      <c r="F28" s="309"/>
      <c r="G28" s="309"/>
      <c r="H28" s="309"/>
      <c r="I28" s="309"/>
      <c r="J28" s="310"/>
      <c r="K28" s="310"/>
      <c r="L28" s="310"/>
      <c r="M28" s="310"/>
      <c r="N28" s="310"/>
      <c r="O28" s="310"/>
    </row>
    <row r="29" spans="1:15" ht="22.5">
      <c r="A29" s="406" t="s">
        <v>220</v>
      </c>
      <c r="B29" s="406"/>
      <c r="C29" s="406"/>
      <c r="D29" s="406"/>
      <c r="E29" s="406"/>
      <c r="F29" s="406"/>
      <c r="G29" s="406"/>
      <c r="H29" s="406"/>
      <c r="I29" s="406"/>
      <c r="J29" s="406"/>
    </row>
    <row r="30" spans="1:15">
      <c r="A30" s="311"/>
    </row>
    <row r="31" spans="1:15" ht="52.5" customHeight="1">
      <c r="A31" s="407" t="s">
        <v>224</v>
      </c>
      <c r="B31" s="408"/>
      <c r="C31" s="409"/>
      <c r="D31" s="374" t="s">
        <v>308</v>
      </c>
      <c r="E31" s="374"/>
      <c r="F31" s="374"/>
      <c r="G31" s="374" t="s">
        <v>309</v>
      </c>
      <c r="H31" s="374"/>
      <c r="I31" s="374"/>
      <c r="J31" s="374" t="s">
        <v>225</v>
      </c>
      <c r="K31" s="374"/>
      <c r="L31" s="374"/>
      <c r="M31" s="397" t="s">
        <v>226</v>
      </c>
      <c r="N31" s="398"/>
      <c r="O31" s="399"/>
    </row>
    <row r="32" spans="1:15" ht="155.25" customHeight="1">
      <c r="A32" s="410"/>
      <c r="B32" s="411"/>
      <c r="C32" s="412"/>
      <c r="D32" s="339" t="s">
        <v>221</v>
      </c>
      <c r="E32" s="339" t="s">
        <v>222</v>
      </c>
      <c r="F32" s="339" t="s">
        <v>223</v>
      </c>
      <c r="G32" s="339" t="s">
        <v>221</v>
      </c>
      <c r="H32" s="339" t="s">
        <v>222</v>
      </c>
      <c r="I32" s="339" t="s">
        <v>223</v>
      </c>
      <c r="J32" s="339" t="s">
        <v>221</v>
      </c>
      <c r="K32" s="339" t="s">
        <v>222</v>
      </c>
      <c r="L32" s="339" t="s">
        <v>223</v>
      </c>
      <c r="M32" s="312" t="s">
        <v>227</v>
      </c>
      <c r="N32" s="312" t="s">
        <v>228</v>
      </c>
      <c r="O32" s="312" t="s">
        <v>229</v>
      </c>
    </row>
    <row r="33" spans="1:15" ht="25.5" customHeight="1">
      <c r="A33" s="397">
        <v>1</v>
      </c>
      <c r="B33" s="398"/>
      <c r="C33" s="399"/>
      <c r="D33" s="339">
        <v>2</v>
      </c>
      <c r="E33" s="339">
        <v>3</v>
      </c>
      <c r="F33" s="339">
        <v>4</v>
      </c>
      <c r="G33" s="339">
        <v>5</v>
      </c>
      <c r="H33" s="116">
        <v>6</v>
      </c>
      <c r="I33" s="116">
        <v>7</v>
      </c>
      <c r="J33" s="116">
        <v>8</v>
      </c>
      <c r="K33" s="116">
        <v>9</v>
      </c>
      <c r="L33" s="116">
        <v>10</v>
      </c>
      <c r="M33" s="116">
        <v>11</v>
      </c>
      <c r="N33" s="116">
        <v>12</v>
      </c>
      <c r="O33" s="116">
        <v>13</v>
      </c>
    </row>
    <row r="34" spans="1:15" ht="25.5" customHeight="1">
      <c r="A34" s="403" t="s">
        <v>261</v>
      </c>
      <c r="B34" s="404"/>
      <c r="C34" s="405"/>
      <c r="D34" s="195">
        <v>8437</v>
      </c>
      <c r="E34" s="195">
        <v>49052</v>
      </c>
      <c r="F34" s="341">
        <v>172</v>
      </c>
      <c r="G34" s="195">
        <v>8469</v>
      </c>
      <c r="H34" s="345">
        <v>32754</v>
      </c>
      <c r="I34" s="346">
        <v>259</v>
      </c>
      <c r="J34" s="313">
        <f t="shared" ref="J34:K36" si="0">G34-D34</f>
        <v>32</v>
      </c>
      <c r="K34" s="313">
        <f t="shared" si="0"/>
        <v>-16298</v>
      </c>
      <c r="L34" s="314">
        <f t="shared" ref="L34:L36" si="1">I34-F34</f>
        <v>87</v>
      </c>
      <c r="M34" s="315">
        <f t="shared" ref="M34:M36" si="2">(G34/D34)*100</f>
        <v>100.37928173521394</v>
      </c>
      <c r="N34" s="313">
        <f t="shared" ref="N34:N36" si="3">(H34/E34)*100</f>
        <v>66.774035717198075</v>
      </c>
      <c r="O34" s="314">
        <f t="shared" ref="O34:O36" si="4">(I34/F34)*100</f>
        <v>150.58139534883722</v>
      </c>
    </row>
    <row r="35" spans="1:15" ht="39" customHeight="1">
      <c r="A35" s="403" t="s">
        <v>262</v>
      </c>
      <c r="B35" s="404"/>
      <c r="C35" s="405"/>
      <c r="D35" s="195">
        <v>1886</v>
      </c>
      <c r="E35" s="195">
        <v>7729</v>
      </c>
      <c r="F35" s="341">
        <v>244</v>
      </c>
      <c r="G35" s="195">
        <v>1512</v>
      </c>
      <c r="H35" s="345">
        <v>7549</v>
      </c>
      <c r="I35" s="346">
        <v>200</v>
      </c>
      <c r="J35" s="313">
        <f t="shared" si="0"/>
        <v>-374</v>
      </c>
      <c r="K35" s="313">
        <f t="shared" si="0"/>
        <v>-180</v>
      </c>
      <c r="L35" s="314">
        <f t="shared" si="1"/>
        <v>-44</v>
      </c>
      <c r="M35" s="315">
        <f t="shared" si="2"/>
        <v>80.169671261930006</v>
      </c>
      <c r="N35" s="313">
        <f t="shared" si="3"/>
        <v>97.67110881097166</v>
      </c>
      <c r="O35" s="314">
        <f t="shared" si="4"/>
        <v>81.967213114754102</v>
      </c>
    </row>
    <row r="36" spans="1:15" ht="36.75" customHeight="1">
      <c r="A36" s="403" t="s">
        <v>263</v>
      </c>
      <c r="B36" s="404"/>
      <c r="C36" s="405"/>
      <c r="D36" s="341">
        <v>120</v>
      </c>
      <c r="E36" s="195">
        <v>448</v>
      </c>
      <c r="F36" s="341">
        <v>268</v>
      </c>
      <c r="G36" s="341">
        <v>144</v>
      </c>
      <c r="H36" s="345">
        <v>409</v>
      </c>
      <c r="I36" s="346">
        <v>352</v>
      </c>
      <c r="J36" s="313">
        <f t="shared" si="0"/>
        <v>24</v>
      </c>
      <c r="K36" s="313">
        <f t="shared" si="0"/>
        <v>-39</v>
      </c>
      <c r="L36" s="314">
        <f t="shared" si="1"/>
        <v>84</v>
      </c>
      <c r="M36" s="315">
        <f t="shared" si="2"/>
        <v>120</v>
      </c>
      <c r="N36" s="313">
        <f t="shared" si="3"/>
        <v>91.294642857142861</v>
      </c>
      <c r="O36" s="314">
        <f t="shared" si="4"/>
        <v>131.34328358208955</v>
      </c>
    </row>
    <row r="37" spans="1:15" ht="33" customHeight="1">
      <c r="A37" s="400" t="s">
        <v>34</v>
      </c>
      <c r="B37" s="401"/>
      <c r="C37" s="402"/>
      <c r="D37" s="168">
        <f>SUM(D34:D36)</f>
        <v>10443</v>
      </c>
      <c r="E37" s="168"/>
      <c r="F37" s="169"/>
      <c r="G37" s="168">
        <f>SUM(G34:G36)</f>
        <v>10125</v>
      </c>
      <c r="H37" s="168"/>
      <c r="I37" s="169"/>
      <c r="J37" s="313">
        <f t="shared" ref="J37:L37" si="5">G37-D37</f>
        <v>-318</v>
      </c>
      <c r="K37" s="313">
        <f t="shared" si="5"/>
        <v>0</v>
      </c>
      <c r="L37" s="314">
        <f t="shared" si="5"/>
        <v>0</v>
      </c>
      <c r="M37" s="315">
        <f t="shared" ref="M37:O37" si="6">(G37/D37)*100</f>
        <v>96.954898017810976</v>
      </c>
      <c r="N37" s="316" t="e">
        <f t="shared" si="6"/>
        <v>#DIV/0!</v>
      </c>
      <c r="O37" s="317" t="e">
        <f t="shared" si="6"/>
        <v>#DIV/0!</v>
      </c>
    </row>
    <row r="38" spans="1:15">
      <c r="C38" s="85"/>
      <c r="D38" s="85"/>
      <c r="E38" s="85"/>
    </row>
    <row r="39" spans="1:15">
      <c r="C39" s="85"/>
      <c r="D39" s="85"/>
      <c r="E39" s="85"/>
    </row>
    <row r="40" spans="1:15">
      <c r="A40" s="336"/>
      <c r="C40" s="85"/>
      <c r="D40" s="85"/>
      <c r="E40" s="85"/>
    </row>
    <row r="41" spans="1:15">
      <c r="A41" s="318"/>
      <c r="C41" s="85"/>
      <c r="D41" s="85"/>
      <c r="E41" s="85"/>
      <c r="F41" s="318"/>
      <c r="G41" s="318"/>
      <c r="L41" s="367"/>
      <c r="M41" s="396"/>
      <c r="N41" s="396"/>
      <c r="O41" s="396"/>
    </row>
    <row r="42" spans="1:15">
      <c r="C42" s="85"/>
      <c r="D42" s="85"/>
      <c r="E42" s="85"/>
    </row>
    <row r="43" spans="1:15">
      <c r="C43" s="85"/>
      <c r="D43" s="85"/>
      <c r="E43" s="85"/>
    </row>
    <row r="44" spans="1:15">
      <c r="C44" s="85"/>
      <c r="D44" s="85"/>
      <c r="E44" s="85"/>
    </row>
    <row r="45" spans="1:15">
      <c r="C45" s="85"/>
      <c r="D45" s="85"/>
      <c r="E45" s="85"/>
    </row>
    <row r="46" spans="1:15">
      <c r="C46" s="85"/>
      <c r="D46" s="85"/>
      <c r="E46" s="85"/>
    </row>
    <row r="47" spans="1:15">
      <c r="C47" s="85"/>
      <c r="D47" s="85"/>
      <c r="E47" s="85"/>
    </row>
    <row r="48" spans="1:15">
      <c r="C48" s="85"/>
      <c r="D48" s="85"/>
      <c r="E48" s="85"/>
    </row>
    <row r="49" spans="3:5">
      <c r="C49" s="85"/>
      <c r="D49" s="85"/>
      <c r="E49" s="85"/>
    </row>
    <row r="50" spans="3:5">
      <c r="C50" s="85"/>
      <c r="D50" s="85"/>
      <c r="E50" s="85"/>
    </row>
    <row r="51" spans="3:5">
      <c r="C51" s="85"/>
      <c r="D51" s="85"/>
      <c r="E51" s="85"/>
    </row>
  </sheetData>
  <mergeCells count="127">
    <mergeCell ref="N18:O18"/>
    <mergeCell ref="N19:O19"/>
    <mergeCell ref="N20:O20"/>
    <mergeCell ref="L17:M17"/>
    <mergeCell ref="C23:E23"/>
    <mergeCell ref="C24:E24"/>
    <mergeCell ref="C25:E25"/>
    <mergeCell ref="L22:M22"/>
    <mergeCell ref="L23:M23"/>
    <mergeCell ref="L18:M18"/>
    <mergeCell ref="L19:M19"/>
    <mergeCell ref="L20:M20"/>
    <mergeCell ref="N21:O21"/>
    <mergeCell ref="N22:O22"/>
    <mergeCell ref="N23:O23"/>
    <mergeCell ref="F24:H24"/>
    <mergeCell ref="I21:K21"/>
    <mergeCell ref="I22:K22"/>
    <mergeCell ref="L21:M21"/>
    <mergeCell ref="L24:M24"/>
    <mergeCell ref="F21:H21"/>
    <mergeCell ref="F22:H22"/>
    <mergeCell ref="F23:H23"/>
    <mergeCell ref="N24:O24"/>
    <mergeCell ref="N25:O25"/>
    <mergeCell ref="L25:M25"/>
    <mergeCell ref="I24:K24"/>
    <mergeCell ref="I25:K25"/>
    <mergeCell ref="I23:K23"/>
    <mergeCell ref="F25:H25"/>
    <mergeCell ref="A2:O2"/>
    <mergeCell ref="A3:O3"/>
    <mergeCell ref="I11:K11"/>
    <mergeCell ref="A4:O4"/>
    <mergeCell ref="A5:O5"/>
    <mergeCell ref="A6:O6"/>
    <mergeCell ref="A7:O7"/>
    <mergeCell ref="L8:M8"/>
    <mergeCell ref="N8:O8"/>
    <mergeCell ref="F8:H8"/>
    <mergeCell ref="I8:K8"/>
    <mergeCell ref="N9:O9"/>
    <mergeCell ref="N10:O10"/>
    <mergeCell ref="L9:M9"/>
    <mergeCell ref="A8:B8"/>
    <mergeCell ref="N12:O12"/>
    <mergeCell ref="I9:K9"/>
    <mergeCell ref="N17:O17"/>
    <mergeCell ref="I10:K10"/>
    <mergeCell ref="C8:E8"/>
    <mergeCell ref="C9:E9"/>
    <mergeCell ref="C10:E10"/>
    <mergeCell ref="N13:O13"/>
    <mergeCell ref="L11:M11"/>
    <mergeCell ref="N14:O14"/>
    <mergeCell ref="L13:M13"/>
    <mergeCell ref="N11:O11"/>
    <mergeCell ref="I12:K12"/>
    <mergeCell ref="I13:K13"/>
    <mergeCell ref="L12:M12"/>
    <mergeCell ref="F9:H9"/>
    <mergeCell ref="F10:H10"/>
    <mergeCell ref="F11:H11"/>
    <mergeCell ref="L10:M10"/>
    <mergeCell ref="C11:E11"/>
    <mergeCell ref="L15:M15"/>
    <mergeCell ref="F14:H14"/>
    <mergeCell ref="L16:M16"/>
    <mergeCell ref="I16:K16"/>
    <mergeCell ref="F15:H15"/>
    <mergeCell ref="I15:K15"/>
    <mergeCell ref="C15:E15"/>
    <mergeCell ref="C16:E16"/>
    <mergeCell ref="F12:H12"/>
    <mergeCell ref="F13:H13"/>
    <mergeCell ref="I14:K14"/>
    <mergeCell ref="N15:O15"/>
    <mergeCell ref="N16:O16"/>
    <mergeCell ref="A27:O27"/>
    <mergeCell ref="A9:B9"/>
    <mergeCell ref="A10:B10"/>
    <mergeCell ref="A11:B11"/>
    <mergeCell ref="A12:B12"/>
    <mergeCell ref="A13:B13"/>
    <mergeCell ref="C12:E12"/>
    <mergeCell ref="C13:E13"/>
    <mergeCell ref="C14:E14"/>
    <mergeCell ref="A25:B25"/>
    <mergeCell ref="A17:B17"/>
    <mergeCell ref="A18:B18"/>
    <mergeCell ref="A19:B19"/>
    <mergeCell ref="A20:B20"/>
    <mergeCell ref="A22:B22"/>
    <mergeCell ref="A23:B23"/>
    <mergeCell ref="A21:B21"/>
    <mergeCell ref="A14:B14"/>
    <mergeCell ref="A15:B15"/>
    <mergeCell ref="A16:B16"/>
    <mergeCell ref="F16:H16"/>
    <mergeCell ref="L14:M14"/>
    <mergeCell ref="A29:J29"/>
    <mergeCell ref="A31:C32"/>
    <mergeCell ref="F19:H19"/>
    <mergeCell ref="I19:K19"/>
    <mergeCell ref="F20:H20"/>
    <mergeCell ref="I20:K20"/>
    <mergeCell ref="F17:H17"/>
    <mergeCell ref="I17:K17"/>
    <mergeCell ref="F18:H18"/>
    <mergeCell ref="I18:K18"/>
    <mergeCell ref="C18:E18"/>
    <mergeCell ref="C19:E19"/>
    <mergeCell ref="C20:E20"/>
    <mergeCell ref="C21:E21"/>
    <mergeCell ref="C22:E22"/>
    <mergeCell ref="C17:E17"/>
    <mergeCell ref="A24:B24"/>
    <mergeCell ref="L41:O41"/>
    <mergeCell ref="A33:C33"/>
    <mergeCell ref="A37:C37"/>
    <mergeCell ref="M31:O31"/>
    <mergeCell ref="D31:F31"/>
    <mergeCell ref="G31:I31"/>
    <mergeCell ref="J31:L31"/>
    <mergeCell ref="A34:C34"/>
    <mergeCell ref="A35:C35"/>
    <mergeCell ref="A36:C36"/>
  </mergeCells>
  <phoneticPr fontId="3" type="noConversion"/>
  <pageMargins left="0.59055118110236227" right="0.59055118110236227" top="0.98425196850393704" bottom="0.59055118110236227" header="0" footer="0"/>
  <pageSetup paperSize="9" scale="50" orientation="landscape" r:id="rId1"/>
  <headerFooter alignWithMargins="0"/>
  <ignoredErrors>
    <ignoredError sqref="J37 N37:O37" evalError="1"/>
    <ignoredError sqref="D37 G37" formulaRange="1"/>
    <ignoredError sqref="F22:F25" 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AF60"/>
  <sheetViews>
    <sheetView view="pageBreakPreview" topLeftCell="A15" zoomScale="55" zoomScaleNormal="50" zoomScaleSheetLayoutView="55" workbookViewId="0">
      <selection activeCell="S24" sqref="S24"/>
    </sheetView>
  </sheetViews>
  <sheetFormatPr defaultRowHeight="18.75"/>
  <cols>
    <col min="1" max="2" width="4.42578125" style="56" customWidth="1"/>
    <col min="3" max="3" width="28.7109375" style="56" customWidth="1"/>
    <col min="4" max="6" width="8.42578125" style="56" customWidth="1"/>
    <col min="7" max="9" width="11.28515625" style="56" customWidth="1"/>
    <col min="10" max="10" width="8.7109375" style="56" customWidth="1"/>
    <col min="11" max="11" width="10.140625" style="56" customWidth="1"/>
    <col min="12" max="12" width="9" style="56" customWidth="1"/>
    <col min="13" max="13" width="12.28515625" style="56" customWidth="1"/>
    <col min="14" max="14" width="12.5703125" style="56" customWidth="1"/>
    <col min="15" max="15" width="14.5703125" style="56" customWidth="1"/>
    <col min="16" max="16" width="14" style="56" customWidth="1"/>
    <col min="17" max="17" width="12.5703125" style="56" customWidth="1"/>
    <col min="18" max="18" width="12.28515625" style="56" customWidth="1"/>
    <col min="19" max="19" width="14.5703125" style="56" customWidth="1"/>
    <col min="20" max="20" width="14" style="56" customWidth="1"/>
    <col min="21" max="21" width="12.5703125" style="56" customWidth="1"/>
    <col min="22" max="22" width="12.28515625" style="56" customWidth="1"/>
    <col min="23" max="23" width="14.85546875" style="56" customWidth="1"/>
    <col min="24" max="24" width="14" style="56" customWidth="1"/>
    <col min="25" max="25" width="12.5703125" style="56" customWidth="1"/>
    <col min="26" max="26" width="12.28515625" style="56" customWidth="1"/>
    <col min="27" max="27" width="14.5703125" style="56" customWidth="1"/>
    <col min="28" max="28" width="13.7109375" style="56" customWidth="1"/>
    <col min="29" max="29" width="12.28515625" style="56" customWidth="1"/>
    <col min="30" max="31" width="14.5703125" style="56" customWidth="1"/>
    <col min="32" max="32" width="14" style="56" customWidth="1"/>
    <col min="33" max="16384" width="9.140625" style="56"/>
  </cols>
  <sheetData>
    <row r="1" spans="1:32" s="59" customFormat="1" ht="20.25" hidden="1">
      <c r="A1" s="86"/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3"/>
      <c r="R1" s="87"/>
      <c r="S1" s="87"/>
      <c r="T1" s="87"/>
      <c r="U1" s="87"/>
      <c r="V1" s="87"/>
      <c r="W1" s="83"/>
      <c r="X1" s="83"/>
      <c r="Y1" s="83"/>
      <c r="Z1" s="83"/>
      <c r="AA1" s="83"/>
      <c r="AB1" s="83"/>
      <c r="AC1" s="83"/>
      <c r="AD1" s="83"/>
      <c r="AE1" s="83"/>
      <c r="AF1" s="87"/>
    </row>
    <row r="2" spans="1:32" s="59" customFormat="1" ht="42" customHeight="1">
      <c r="A2" s="86"/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3"/>
      <c r="R2" s="87"/>
      <c r="S2" s="87"/>
      <c r="T2" s="87"/>
      <c r="U2" s="87"/>
      <c r="V2" s="87"/>
      <c r="W2" s="83"/>
      <c r="X2" s="83"/>
      <c r="Y2" s="83"/>
      <c r="Z2" s="83"/>
      <c r="AA2" s="83"/>
      <c r="AB2" s="83"/>
      <c r="AC2" s="83"/>
      <c r="AD2" s="83"/>
      <c r="AE2" s="83"/>
      <c r="AF2" s="87"/>
    </row>
    <row r="3" spans="1:32" s="89" customFormat="1" ht="32.25" customHeight="1">
      <c r="A3" s="88"/>
      <c r="B3" s="88"/>
      <c r="C3" s="88" t="s">
        <v>310</v>
      </c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  <c r="T3" s="88"/>
      <c r="U3" s="88"/>
      <c r="V3" s="88"/>
      <c r="W3" s="88"/>
      <c r="X3" s="88"/>
      <c r="Y3" s="88"/>
      <c r="Z3" s="88"/>
      <c r="AA3" s="88"/>
      <c r="AB3" s="88"/>
      <c r="AC3" s="88"/>
      <c r="AD3" s="88"/>
      <c r="AE3" s="88"/>
      <c r="AF3" s="88"/>
    </row>
    <row r="4" spans="1:32" s="59" customFormat="1" ht="24.75" customHeight="1">
      <c r="A4" s="90"/>
      <c r="B4" s="90"/>
      <c r="C4" s="90"/>
      <c r="D4" s="90"/>
      <c r="E4" s="90"/>
      <c r="F4" s="90"/>
      <c r="G4" s="90"/>
      <c r="H4" s="90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91"/>
      <c r="V4" s="91"/>
      <c r="W4" s="90"/>
      <c r="X4" s="83"/>
      <c r="Y4" s="83"/>
      <c r="Z4" s="503"/>
      <c r="AA4" s="503"/>
      <c r="AB4" s="503"/>
      <c r="AC4" s="83"/>
      <c r="AD4" s="503" t="s">
        <v>163</v>
      </c>
      <c r="AE4" s="503"/>
      <c r="AF4" s="503"/>
    </row>
    <row r="5" spans="1:32" s="59" customFormat="1" ht="38.25" customHeight="1">
      <c r="A5" s="468" t="s">
        <v>32</v>
      </c>
      <c r="B5" s="474" t="s">
        <v>92</v>
      </c>
      <c r="C5" s="475"/>
      <c r="D5" s="475"/>
      <c r="E5" s="475"/>
      <c r="F5" s="475"/>
      <c r="G5" s="475"/>
      <c r="H5" s="475"/>
      <c r="I5" s="475"/>
      <c r="J5" s="475"/>
      <c r="K5" s="475"/>
      <c r="L5" s="476"/>
      <c r="M5" s="485" t="s">
        <v>33</v>
      </c>
      <c r="N5" s="486"/>
      <c r="O5" s="486"/>
      <c r="P5" s="487"/>
      <c r="Q5" s="485" t="s">
        <v>52</v>
      </c>
      <c r="R5" s="486"/>
      <c r="S5" s="486"/>
      <c r="T5" s="487"/>
      <c r="U5" s="485" t="s">
        <v>112</v>
      </c>
      <c r="V5" s="486"/>
      <c r="W5" s="486"/>
      <c r="X5" s="487"/>
      <c r="Y5" s="485" t="s">
        <v>66</v>
      </c>
      <c r="Z5" s="486"/>
      <c r="AA5" s="486"/>
      <c r="AB5" s="487"/>
      <c r="AC5" s="485" t="s">
        <v>34</v>
      </c>
      <c r="AD5" s="486"/>
      <c r="AE5" s="486"/>
      <c r="AF5" s="487"/>
    </row>
    <row r="6" spans="1:32" s="59" customFormat="1" ht="34.5" customHeight="1">
      <c r="A6" s="469"/>
      <c r="B6" s="477"/>
      <c r="C6" s="478"/>
      <c r="D6" s="478"/>
      <c r="E6" s="478"/>
      <c r="F6" s="478"/>
      <c r="G6" s="478"/>
      <c r="H6" s="478"/>
      <c r="I6" s="478"/>
      <c r="J6" s="478"/>
      <c r="K6" s="478"/>
      <c r="L6" s="479"/>
      <c r="M6" s="463" t="s">
        <v>90</v>
      </c>
      <c r="N6" s="463" t="s">
        <v>91</v>
      </c>
      <c r="O6" s="463" t="s">
        <v>98</v>
      </c>
      <c r="P6" s="463" t="s">
        <v>99</v>
      </c>
      <c r="Q6" s="463" t="s">
        <v>90</v>
      </c>
      <c r="R6" s="463" t="s">
        <v>91</v>
      </c>
      <c r="S6" s="463" t="s">
        <v>98</v>
      </c>
      <c r="T6" s="463" t="s">
        <v>99</v>
      </c>
      <c r="U6" s="463" t="s">
        <v>90</v>
      </c>
      <c r="V6" s="463" t="s">
        <v>91</v>
      </c>
      <c r="W6" s="463" t="s">
        <v>98</v>
      </c>
      <c r="X6" s="463" t="s">
        <v>99</v>
      </c>
      <c r="Y6" s="463" t="s">
        <v>90</v>
      </c>
      <c r="Z6" s="463" t="s">
        <v>91</v>
      </c>
      <c r="AA6" s="463" t="s">
        <v>98</v>
      </c>
      <c r="AB6" s="463" t="s">
        <v>99</v>
      </c>
      <c r="AC6" s="463" t="s">
        <v>90</v>
      </c>
      <c r="AD6" s="463" t="s">
        <v>91</v>
      </c>
      <c r="AE6" s="463" t="s">
        <v>98</v>
      </c>
      <c r="AF6" s="463" t="s">
        <v>99</v>
      </c>
    </row>
    <row r="7" spans="1:32" s="59" customFormat="1" ht="24.95" customHeight="1">
      <c r="A7" s="470"/>
      <c r="B7" s="480"/>
      <c r="C7" s="481"/>
      <c r="D7" s="481"/>
      <c r="E7" s="481"/>
      <c r="F7" s="481"/>
      <c r="G7" s="481"/>
      <c r="H7" s="481"/>
      <c r="I7" s="481"/>
      <c r="J7" s="481"/>
      <c r="K7" s="481"/>
      <c r="L7" s="482"/>
      <c r="M7" s="464"/>
      <c r="N7" s="464"/>
      <c r="O7" s="464"/>
      <c r="P7" s="464"/>
      <c r="Q7" s="464"/>
      <c r="R7" s="464"/>
      <c r="S7" s="464"/>
      <c r="T7" s="464"/>
      <c r="U7" s="464"/>
      <c r="V7" s="464"/>
      <c r="W7" s="464"/>
      <c r="X7" s="464"/>
      <c r="Y7" s="464"/>
      <c r="Z7" s="464"/>
      <c r="AA7" s="464"/>
      <c r="AB7" s="464"/>
      <c r="AC7" s="464"/>
      <c r="AD7" s="464"/>
      <c r="AE7" s="464"/>
      <c r="AF7" s="464"/>
    </row>
    <row r="8" spans="1:32" s="59" customFormat="1" ht="33.75" customHeight="1">
      <c r="A8" s="179">
        <v>1</v>
      </c>
      <c r="B8" s="502">
        <v>2</v>
      </c>
      <c r="C8" s="502"/>
      <c r="D8" s="502"/>
      <c r="E8" s="502"/>
      <c r="F8" s="502"/>
      <c r="G8" s="502"/>
      <c r="H8" s="502"/>
      <c r="I8" s="502"/>
      <c r="J8" s="502"/>
      <c r="K8" s="502"/>
      <c r="L8" s="502"/>
      <c r="M8" s="180">
        <v>3</v>
      </c>
      <c r="N8" s="180">
        <v>4</v>
      </c>
      <c r="O8" s="180">
        <v>5</v>
      </c>
      <c r="P8" s="180">
        <v>6</v>
      </c>
      <c r="Q8" s="180">
        <v>7</v>
      </c>
      <c r="R8" s="180">
        <v>8</v>
      </c>
      <c r="S8" s="180">
        <v>9</v>
      </c>
      <c r="T8" s="180">
        <v>10</v>
      </c>
      <c r="U8" s="180">
        <v>11</v>
      </c>
      <c r="V8" s="180">
        <v>12</v>
      </c>
      <c r="W8" s="180">
        <v>13</v>
      </c>
      <c r="X8" s="180">
        <v>14</v>
      </c>
      <c r="Y8" s="180">
        <v>15</v>
      </c>
      <c r="Z8" s="180">
        <v>16</v>
      </c>
      <c r="AA8" s="180">
        <v>17</v>
      </c>
      <c r="AB8" s="180">
        <v>18</v>
      </c>
      <c r="AC8" s="180">
        <v>19</v>
      </c>
      <c r="AD8" s="180">
        <v>20</v>
      </c>
      <c r="AE8" s="180">
        <v>21</v>
      </c>
      <c r="AF8" s="180">
        <v>22</v>
      </c>
    </row>
    <row r="9" spans="1:32" s="59" customFormat="1" ht="36.75" hidden="1" customHeight="1">
      <c r="A9" s="179">
        <v>1</v>
      </c>
      <c r="B9" s="497" t="s">
        <v>274</v>
      </c>
      <c r="C9" s="498"/>
      <c r="D9" s="498"/>
      <c r="E9" s="498"/>
      <c r="F9" s="498"/>
      <c r="G9" s="498"/>
      <c r="H9" s="498"/>
      <c r="I9" s="498"/>
      <c r="J9" s="498"/>
      <c r="K9" s="498"/>
      <c r="L9" s="499"/>
      <c r="M9" s="180">
        <v>0</v>
      </c>
      <c r="N9" s="180">
        <v>0</v>
      </c>
      <c r="O9" s="180">
        <f t="shared" ref="O9:O15" si="0">N9-M9</f>
        <v>0</v>
      </c>
      <c r="P9" s="181" t="e">
        <f t="shared" ref="P9:P15" si="1">N9/M9*100</f>
        <v>#DIV/0!</v>
      </c>
      <c r="Q9" s="180">
        <v>0</v>
      </c>
      <c r="R9" s="180">
        <v>0</v>
      </c>
      <c r="S9" s="180">
        <f t="shared" ref="S9:S15" si="2">R9-Q9</f>
        <v>0</v>
      </c>
      <c r="T9" s="181" t="e">
        <f t="shared" ref="T9:T15" si="3">R9/Q9*100</f>
        <v>#DIV/0!</v>
      </c>
      <c r="U9" s="182">
        <f>SUM(U10:U11)</f>
        <v>0</v>
      </c>
      <c r="V9" s="182">
        <f>SUM(V10:V11)</f>
        <v>0</v>
      </c>
      <c r="W9" s="180">
        <f t="shared" ref="W9:W22" si="4">V9-U9</f>
        <v>0</v>
      </c>
      <c r="X9" s="181" t="e">
        <f t="shared" ref="X9:X22" si="5">V9/U9*100</f>
        <v>#DIV/0!</v>
      </c>
      <c r="Y9" s="180">
        <v>0</v>
      </c>
      <c r="Z9" s="180">
        <v>0</v>
      </c>
      <c r="AA9" s="180">
        <f t="shared" ref="AA9:AA15" si="6">Z9-Y9</f>
        <v>0</v>
      </c>
      <c r="AB9" s="181" t="e">
        <f t="shared" ref="AB9:AB15" si="7">Z9/Y9*100</f>
        <v>#DIV/0!</v>
      </c>
      <c r="AC9" s="182">
        <f t="shared" ref="AC9:AD24" si="8">SUM(M9,Q9,U9,Y9)</f>
        <v>0</v>
      </c>
      <c r="AD9" s="182">
        <f t="shared" si="8"/>
        <v>0</v>
      </c>
      <c r="AE9" s="180">
        <f t="shared" ref="AE9:AE15" si="9">AD9-AC9</f>
        <v>0</v>
      </c>
      <c r="AF9" s="181" t="e">
        <f t="shared" ref="AF9:AF15" si="10">AD9/AC9*100</f>
        <v>#DIV/0!</v>
      </c>
    </row>
    <row r="10" spans="1:32" s="59" customFormat="1" ht="28.5" hidden="1" customHeight="1">
      <c r="A10" s="179"/>
      <c r="B10" s="510"/>
      <c r="C10" s="510"/>
      <c r="D10" s="510"/>
      <c r="E10" s="510"/>
      <c r="F10" s="510"/>
      <c r="G10" s="510"/>
      <c r="H10" s="510"/>
      <c r="I10" s="510"/>
      <c r="J10" s="510"/>
      <c r="K10" s="510"/>
      <c r="L10" s="510"/>
      <c r="M10" s="180">
        <v>0</v>
      </c>
      <c r="N10" s="180">
        <v>0</v>
      </c>
      <c r="O10" s="180">
        <f t="shared" si="0"/>
        <v>0</v>
      </c>
      <c r="P10" s="181" t="e">
        <f t="shared" si="1"/>
        <v>#DIV/0!</v>
      </c>
      <c r="Q10" s="180">
        <v>0</v>
      </c>
      <c r="R10" s="180">
        <v>0</v>
      </c>
      <c r="S10" s="180">
        <f t="shared" si="2"/>
        <v>0</v>
      </c>
      <c r="T10" s="181" t="e">
        <f t="shared" si="3"/>
        <v>#DIV/0!</v>
      </c>
      <c r="U10" s="180">
        <v>0</v>
      </c>
      <c r="V10" s="180"/>
      <c r="W10" s="180">
        <f t="shared" si="4"/>
        <v>0</v>
      </c>
      <c r="X10" s="181" t="e">
        <f t="shared" si="5"/>
        <v>#DIV/0!</v>
      </c>
      <c r="Y10" s="180">
        <v>0</v>
      </c>
      <c r="Z10" s="180">
        <v>0</v>
      </c>
      <c r="AA10" s="180">
        <f t="shared" si="6"/>
        <v>0</v>
      </c>
      <c r="AB10" s="181" t="e">
        <f t="shared" si="7"/>
        <v>#DIV/0!</v>
      </c>
      <c r="AC10" s="180">
        <f t="shared" si="8"/>
        <v>0</v>
      </c>
      <c r="AD10" s="180">
        <f t="shared" si="8"/>
        <v>0</v>
      </c>
      <c r="AE10" s="180">
        <f t="shared" si="9"/>
        <v>0</v>
      </c>
      <c r="AF10" s="181" t="e">
        <f t="shared" si="10"/>
        <v>#DIV/0!</v>
      </c>
    </row>
    <row r="11" spans="1:32" s="59" customFormat="1" ht="28.5" hidden="1" customHeight="1">
      <c r="A11" s="179"/>
      <c r="B11" s="510"/>
      <c r="C11" s="510"/>
      <c r="D11" s="510"/>
      <c r="E11" s="510"/>
      <c r="F11" s="510"/>
      <c r="G11" s="510"/>
      <c r="H11" s="510"/>
      <c r="I11" s="510"/>
      <c r="J11" s="510"/>
      <c r="K11" s="510"/>
      <c r="L11" s="510"/>
      <c r="M11" s="180">
        <v>0</v>
      </c>
      <c r="N11" s="180">
        <v>0</v>
      </c>
      <c r="O11" s="180">
        <f t="shared" si="0"/>
        <v>0</v>
      </c>
      <c r="P11" s="181" t="e">
        <f t="shared" si="1"/>
        <v>#DIV/0!</v>
      </c>
      <c r="Q11" s="180">
        <v>0</v>
      </c>
      <c r="R11" s="180">
        <v>0</v>
      </c>
      <c r="S11" s="180">
        <f t="shared" si="2"/>
        <v>0</v>
      </c>
      <c r="T11" s="181" t="e">
        <f t="shared" si="3"/>
        <v>#DIV/0!</v>
      </c>
      <c r="U11" s="180">
        <v>0</v>
      </c>
      <c r="V11" s="180"/>
      <c r="W11" s="180">
        <f t="shared" si="4"/>
        <v>0</v>
      </c>
      <c r="X11" s="181" t="e">
        <f t="shared" si="5"/>
        <v>#DIV/0!</v>
      </c>
      <c r="Y11" s="180">
        <v>0</v>
      </c>
      <c r="Z11" s="180">
        <v>0</v>
      </c>
      <c r="AA11" s="180">
        <f t="shared" si="6"/>
        <v>0</v>
      </c>
      <c r="AB11" s="181" t="e">
        <f t="shared" si="7"/>
        <v>#DIV/0!</v>
      </c>
      <c r="AC11" s="180">
        <f t="shared" si="8"/>
        <v>0</v>
      </c>
      <c r="AD11" s="180">
        <f t="shared" si="8"/>
        <v>0</v>
      </c>
      <c r="AE11" s="180">
        <f t="shared" si="9"/>
        <v>0</v>
      </c>
      <c r="AF11" s="181" t="e">
        <f t="shared" si="10"/>
        <v>#DIV/0!</v>
      </c>
    </row>
    <row r="12" spans="1:32" s="59" customFormat="1" ht="43.5" customHeight="1">
      <c r="A12" s="184">
        <v>1</v>
      </c>
      <c r="B12" s="457" t="s">
        <v>267</v>
      </c>
      <c r="C12" s="458"/>
      <c r="D12" s="458"/>
      <c r="E12" s="458"/>
      <c r="F12" s="458"/>
      <c r="G12" s="458"/>
      <c r="H12" s="458"/>
      <c r="I12" s="458"/>
      <c r="J12" s="458"/>
      <c r="K12" s="458"/>
      <c r="L12" s="459"/>
      <c r="M12" s="180">
        <v>0</v>
      </c>
      <c r="N12" s="180">
        <v>0</v>
      </c>
      <c r="O12" s="180">
        <f t="shared" si="0"/>
        <v>0</v>
      </c>
      <c r="P12" s="181" t="e">
        <f t="shared" si="1"/>
        <v>#DIV/0!</v>
      </c>
      <c r="Q12" s="180">
        <v>0</v>
      </c>
      <c r="R12" s="180">
        <v>0</v>
      </c>
      <c r="S12" s="180">
        <f t="shared" si="2"/>
        <v>0</v>
      </c>
      <c r="T12" s="181" t="e">
        <f t="shared" si="3"/>
        <v>#DIV/0!</v>
      </c>
      <c r="U12" s="182">
        <f>SUM(U13:U15)</f>
        <v>25</v>
      </c>
      <c r="V12" s="182">
        <f>SUM(V13:V15)</f>
        <v>10</v>
      </c>
      <c r="W12" s="180">
        <f t="shared" si="4"/>
        <v>-15</v>
      </c>
      <c r="X12" s="183">
        <f t="shared" si="5"/>
        <v>40</v>
      </c>
      <c r="Y12" s="180">
        <v>0</v>
      </c>
      <c r="Z12" s="180">
        <v>0</v>
      </c>
      <c r="AA12" s="180">
        <f t="shared" si="6"/>
        <v>0</v>
      </c>
      <c r="AB12" s="181" t="e">
        <f t="shared" si="7"/>
        <v>#DIV/0!</v>
      </c>
      <c r="AC12" s="182">
        <f t="shared" si="8"/>
        <v>25</v>
      </c>
      <c r="AD12" s="182">
        <f t="shared" si="8"/>
        <v>10</v>
      </c>
      <c r="AE12" s="180">
        <f t="shared" si="9"/>
        <v>-15</v>
      </c>
      <c r="AF12" s="183">
        <f t="shared" si="10"/>
        <v>40</v>
      </c>
    </row>
    <row r="13" spans="1:32" s="59" customFormat="1" ht="28.5" customHeight="1">
      <c r="A13" s="184"/>
      <c r="B13" s="460" t="s">
        <v>259</v>
      </c>
      <c r="C13" s="461"/>
      <c r="D13" s="461"/>
      <c r="E13" s="461"/>
      <c r="F13" s="461"/>
      <c r="G13" s="461"/>
      <c r="H13" s="461"/>
      <c r="I13" s="461"/>
      <c r="J13" s="461"/>
      <c r="K13" s="461"/>
      <c r="L13" s="462"/>
      <c r="M13" s="180">
        <v>0</v>
      </c>
      <c r="N13" s="180">
        <v>0</v>
      </c>
      <c r="O13" s="180">
        <f t="shared" si="0"/>
        <v>0</v>
      </c>
      <c r="P13" s="181" t="e">
        <f t="shared" si="1"/>
        <v>#DIV/0!</v>
      </c>
      <c r="Q13" s="180">
        <v>0</v>
      </c>
      <c r="R13" s="180">
        <v>0</v>
      </c>
      <c r="S13" s="180">
        <f t="shared" si="2"/>
        <v>0</v>
      </c>
      <c r="T13" s="181" t="e">
        <f t="shared" si="3"/>
        <v>#DIV/0!</v>
      </c>
      <c r="U13" s="180">
        <v>25</v>
      </c>
      <c r="V13" s="180">
        <v>0</v>
      </c>
      <c r="W13" s="180">
        <f t="shared" si="4"/>
        <v>-25</v>
      </c>
      <c r="X13" s="183">
        <f t="shared" si="5"/>
        <v>0</v>
      </c>
      <c r="Y13" s="180">
        <v>0</v>
      </c>
      <c r="Z13" s="180">
        <v>0</v>
      </c>
      <c r="AA13" s="180">
        <f t="shared" si="6"/>
        <v>0</v>
      </c>
      <c r="AB13" s="181" t="e">
        <f t="shared" si="7"/>
        <v>#DIV/0!</v>
      </c>
      <c r="AC13" s="180">
        <f t="shared" si="8"/>
        <v>25</v>
      </c>
      <c r="AD13" s="180">
        <f t="shared" si="8"/>
        <v>0</v>
      </c>
      <c r="AE13" s="180">
        <f t="shared" si="9"/>
        <v>-25</v>
      </c>
      <c r="AF13" s="183">
        <f t="shared" si="10"/>
        <v>0</v>
      </c>
    </row>
    <row r="14" spans="1:32" s="59" customFormat="1" ht="28.5" customHeight="1">
      <c r="A14" s="184"/>
      <c r="B14" s="460" t="s">
        <v>314</v>
      </c>
      <c r="C14" s="461"/>
      <c r="D14" s="461"/>
      <c r="E14" s="461"/>
      <c r="F14" s="461"/>
      <c r="G14" s="461"/>
      <c r="H14" s="461"/>
      <c r="I14" s="461"/>
      <c r="J14" s="461"/>
      <c r="K14" s="461"/>
      <c r="L14" s="462"/>
      <c r="M14" s="180">
        <v>0</v>
      </c>
      <c r="N14" s="180">
        <v>0</v>
      </c>
      <c r="O14" s="180">
        <f t="shared" ref="O14" si="11">N14-M14</f>
        <v>0</v>
      </c>
      <c r="P14" s="181" t="e">
        <f t="shared" ref="P14" si="12">N14/M14*100</f>
        <v>#DIV/0!</v>
      </c>
      <c r="Q14" s="180">
        <v>0</v>
      </c>
      <c r="R14" s="180">
        <v>0</v>
      </c>
      <c r="S14" s="180">
        <f t="shared" ref="S14" si="13">R14-Q14</f>
        <v>0</v>
      </c>
      <c r="T14" s="181" t="e">
        <f t="shared" ref="T14" si="14">R14/Q14*100</f>
        <v>#DIV/0!</v>
      </c>
      <c r="U14" s="180">
        <v>0</v>
      </c>
      <c r="V14" s="180">
        <v>6</v>
      </c>
      <c r="W14" s="180">
        <f t="shared" ref="W14" si="15">V14-U14</f>
        <v>6</v>
      </c>
      <c r="X14" s="181" t="e">
        <f t="shared" ref="X14" si="16">V14/U14*100</f>
        <v>#DIV/0!</v>
      </c>
      <c r="Y14" s="180">
        <v>0</v>
      </c>
      <c r="Z14" s="180">
        <v>0</v>
      </c>
      <c r="AA14" s="180">
        <f t="shared" ref="AA14" si="17">Z14-Y14</f>
        <v>0</v>
      </c>
      <c r="AB14" s="181" t="e">
        <f t="shared" ref="AB14" si="18">Z14/Y14*100</f>
        <v>#DIV/0!</v>
      </c>
      <c r="AC14" s="180">
        <f t="shared" ref="AC14" si="19">SUM(M14,Q14,U14,Y14)</f>
        <v>0</v>
      </c>
      <c r="AD14" s="180">
        <f t="shared" ref="AD14" si="20">SUM(N14,R14,V14,Z14)</f>
        <v>6</v>
      </c>
      <c r="AE14" s="180">
        <f t="shared" ref="AE14" si="21">AD14-AC14</f>
        <v>6</v>
      </c>
      <c r="AF14" s="181" t="e">
        <f t="shared" ref="AF14" si="22">AD14/AC14*100</f>
        <v>#DIV/0!</v>
      </c>
    </row>
    <row r="15" spans="1:32" s="59" customFormat="1" ht="28.5" customHeight="1">
      <c r="A15" s="184"/>
      <c r="B15" s="460" t="s">
        <v>315</v>
      </c>
      <c r="C15" s="461"/>
      <c r="D15" s="461"/>
      <c r="E15" s="461"/>
      <c r="F15" s="461"/>
      <c r="G15" s="461"/>
      <c r="H15" s="461"/>
      <c r="I15" s="461"/>
      <c r="J15" s="461"/>
      <c r="K15" s="461"/>
      <c r="L15" s="462"/>
      <c r="M15" s="180">
        <v>0</v>
      </c>
      <c r="N15" s="180">
        <v>0</v>
      </c>
      <c r="O15" s="180">
        <f t="shared" si="0"/>
        <v>0</v>
      </c>
      <c r="P15" s="181" t="e">
        <f t="shared" si="1"/>
        <v>#DIV/0!</v>
      </c>
      <c r="Q15" s="180">
        <v>0</v>
      </c>
      <c r="R15" s="180">
        <v>0</v>
      </c>
      <c r="S15" s="180">
        <f t="shared" si="2"/>
        <v>0</v>
      </c>
      <c r="T15" s="181" t="e">
        <f t="shared" si="3"/>
        <v>#DIV/0!</v>
      </c>
      <c r="U15" s="180">
        <v>0</v>
      </c>
      <c r="V15" s="180">
        <v>4</v>
      </c>
      <c r="W15" s="180">
        <f t="shared" si="4"/>
        <v>4</v>
      </c>
      <c r="X15" s="181" t="e">
        <f t="shared" si="5"/>
        <v>#DIV/0!</v>
      </c>
      <c r="Y15" s="180">
        <v>0</v>
      </c>
      <c r="Z15" s="180">
        <v>0</v>
      </c>
      <c r="AA15" s="180">
        <f t="shared" si="6"/>
        <v>0</v>
      </c>
      <c r="AB15" s="181" t="e">
        <f t="shared" si="7"/>
        <v>#DIV/0!</v>
      </c>
      <c r="AC15" s="180">
        <f t="shared" si="8"/>
        <v>0</v>
      </c>
      <c r="AD15" s="180">
        <f t="shared" si="8"/>
        <v>4</v>
      </c>
      <c r="AE15" s="180">
        <f t="shared" si="9"/>
        <v>4</v>
      </c>
      <c r="AF15" s="181" t="e">
        <f t="shared" si="10"/>
        <v>#DIV/0!</v>
      </c>
    </row>
    <row r="16" spans="1:32" s="59" customFormat="1" ht="34.5" hidden="1" customHeight="1">
      <c r="A16" s="184">
        <v>3</v>
      </c>
      <c r="B16" s="457" t="s">
        <v>268</v>
      </c>
      <c r="C16" s="458"/>
      <c r="D16" s="458"/>
      <c r="E16" s="458"/>
      <c r="F16" s="458"/>
      <c r="G16" s="458"/>
      <c r="H16" s="458"/>
      <c r="I16" s="458"/>
      <c r="J16" s="458"/>
      <c r="K16" s="458"/>
      <c r="L16" s="459"/>
      <c r="M16" s="180">
        <v>0</v>
      </c>
      <c r="N16" s="180">
        <v>0</v>
      </c>
      <c r="O16" s="180">
        <f t="shared" ref="O16:O22" si="23">N16-M16</f>
        <v>0</v>
      </c>
      <c r="P16" s="181" t="e">
        <f t="shared" ref="P16:P22" si="24">N16/M16*100</f>
        <v>#DIV/0!</v>
      </c>
      <c r="Q16" s="180">
        <v>0</v>
      </c>
      <c r="R16" s="180">
        <v>0</v>
      </c>
      <c r="S16" s="180">
        <f t="shared" ref="S16:S22" si="25">R16-Q16</f>
        <v>0</v>
      </c>
      <c r="T16" s="181" t="e">
        <f t="shared" ref="T16:T22" si="26">R16/Q16*100</f>
        <v>#DIV/0!</v>
      </c>
      <c r="U16" s="182">
        <f>SUM(U17:U18)</f>
        <v>0</v>
      </c>
      <c r="V16" s="182">
        <f>SUM(V17:V18)</f>
        <v>0</v>
      </c>
      <c r="W16" s="180">
        <f t="shared" si="4"/>
        <v>0</v>
      </c>
      <c r="X16" s="181" t="e">
        <f t="shared" si="5"/>
        <v>#DIV/0!</v>
      </c>
      <c r="Y16" s="180">
        <v>0</v>
      </c>
      <c r="Z16" s="180">
        <v>0</v>
      </c>
      <c r="AA16" s="180">
        <f t="shared" ref="AA16:AA22" si="27">Z16-Y16</f>
        <v>0</v>
      </c>
      <c r="AB16" s="181" t="e">
        <f t="shared" ref="AB16:AB22" si="28">Z16/Y16*100</f>
        <v>#DIV/0!</v>
      </c>
      <c r="AC16" s="182">
        <f t="shared" si="8"/>
        <v>0</v>
      </c>
      <c r="AD16" s="182">
        <f t="shared" si="8"/>
        <v>0</v>
      </c>
      <c r="AE16" s="180">
        <f t="shared" ref="AE16:AE22" si="29">AD16-AC16</f>
        <v>0</v>
      </c>
      <c r="AF16" s="181" t="e">
        <f t="shared" ref="AF16:AF22" si="30">AD16/AC16*100</f>
        <v>#DIV/0!</v>
      </c>
    </row>
    <row r="17" spans="1:32" s="59" customFormat="1" ht="31.5" hidden="1" customHeight="1">
      <c r="A17" s="184"/>
      <c r="B17" s="454"/>
      <c r="C17" s="494"/>
      <c r="D17" s="494"/>
      <c r="E17" s="494"/>
      <c r="F17" s="494"/>
      <c r="G17" s="494"/>
      <c r="H17" s="494"/>
      <c r="I17" s="494"/>
      <c r="J17" s="494"/>
      <c r="K17" s="494"/>
      <c r="L17" s="495"/>
      <c r="M17" s="180">
        <v>0</v>
      </c>
      <c r="N17" s="180">
        <v>0</v>
      </c>
      <c r="O17" s="180">
        <f t="shared" si="23"/>
        <v>0</v>
      </c>
      <c r="P17" s="181" t="e">
        <f t="shared" si="24"/>
        <v>#DIV/0!</v>
      </c>
      <c r="Q17" s="180">
        <v>0</v>
      </c>
      <c r="R17" s="180">
        <v>0</v>
      </c>
      <c r="S17" s="180">
        <f t="shared" si="25"/>
        <v>0</v>
      </c>
      <c r="T17" s="181" t="e">
        <f t="shared" si="26"/>
        <v>#DIV/0!</v>
      </c>
      <c r="U17" s="180">
        <v>0</v>
      </c>
      <c r="V17" s="180"/>
      <c r="W17" s="180">
        <f t="shared" si="4"/>
        <v>0</v>
      </c>
      <c r="X17" s="181" t="e">
        <f t="shared" si="5"/>
        <v>#DIV/0!</v>
      </c>
      <c r="Y17" s="180">
        <v>0</v>
      </c>
      <c r="Z17" s="180">
        <v>0</v>
      </c>
      <c r="AA17" s="180">
        <f t="shared" si="27"/>
        <v>0</v>
      </c>
      <c r="AB17" s="181" t="e">
        <f t="shared" si="28"/>
        <v>#DIV/0!</v>
      </c>
      <c r="AC17" s="180">
        <f t="shared" si="8"/>
        <v>0</v>
      </c>
      <c r="AD17" s="180">
        <f t="shared" si="8"/>
        <v>0</v>
      </c>
      <c r="AE17" s="180">
        <f t="shared" si="29"/>
        <v>0</v>
      </c>
      <c r="AF17" s="181" t="e">
        <f t="shared" si="30"/>
        <v>#DIV/0!</v>
      </c>
    </row>
    <row r="18" spans="1:32" s="59" customFormat="1" ht="33.75" hidden="1" customHeight="1">
      <c r="A18" s="184"/>
      <c r="B18" s="454"/>
      <c r="C18" s="494"/>
      <c r="D18" s="494"/>
      <c r="E18" s="494"/>
      <c r="F18" s="494"/>
      <c r="G18" s="494"/>
      <c r="H18" s="494"/>
      <c r="I18" s="494"/>
      <c r="J18" s="494"/>
      <c r="K18" s="494"/>
      <c r="L18" s="495"/>
      <c r="M18" s="180">
        <v>0</v>
      </c>
      <c r="N18" s="180">
        <v>0</v>
      </c>
      <c r="O18" s="180">
        <f t="shared" si="23"/>
        <v>0</v>
      </c>
      <c r="P18" s="181" t="e">
        <f t="shared" si="24"/>
        <v>#DIV/0!</v>
      </c>
      <c r="Q18" s="180">
        <v>0</v>
      </c>
      <c r="R18" s="180">
        <v>0</v>
      </c>
      <c r="S18" s="180">
        <f t="shared" si="25"/>
        <v>0</v>
      </c>
      <c r="T18" s="181" t="e">
        <f t="shared" si="26"/>
        <v>#DIV/0!</v>
      </c>
      <c r="U18" s="180">
        <v>0</v>
      </c>
      <c r="V18" s="180"/>
      <c r="W18" s="180">
        <f t="shared" si="4"/>
        <v>0</v>
      </c>
      <c r="X18" s="181" t="e">
        <f t="shared" si="5"/>
        <v>#DIV/0!</v>
      </c>
      <c r="Y18" s="180">
        <v>0</v>
      </c>
      <c r="Z18" s="180">
        <v>0</v>
      </c>
      <c r="AA18" s="180">
        <f t="shared" si="27"/>
        <v>0</v>
      </c>
      <c r="AB18" s="181" t="e">
        <f t="shared" si="28"/>
        <v>#DIV/0!</v>
      </c>
      <c r="AC18" s="180">
        <f t="shared" si="8"/>
        <v>0</v>
      </c>
      <c r="AD18" s="180">
        <f t="shared" si="8"/>
        <v>0</v>
      </c>
      <c r="AE18" s="180">
        <f t="shared" si="29"/>
        <v>0</v>
      </c>
      <c r="AF18" s="181" t="e">
        <f t="shared" si="30"/>
        <v>#DIV/0!</v>
      </c>
    </row>
    <row r="19" spans="1:32" s="59" customFormat="1" ht="43.5" hidden="1" customHeight="1">
      <c r="A19" s="184">
        <v>4</v>
      </c>
      <c r="B19" s="457" t="s">
        <v>275</v>
      </c>
      <c r="C19" s="494"/>
      <c r="D19" s="494"/>
      <c r="E19" s="494"/>
      <c r="F19" s="494"/>
      <c r="G19" s="494"/>
      <c r="H19" s="494"/>
      <c r="I19" s="494"/>
      <c r="J19" s="494"/>
      <c r="K19" s="494"/>
      <c r="L19" s="495"/>
      <c r="M19" s="180">
        <v>0</v>
      </c>
      <c r="N19" s="180">
        <v>0</v>
      </c>
      <c r="O19" s="180">
        <f t="shared" si="23"/>
        <v>0</v>
      </c>
      <c r="P19" s="181" t="e">
        <f t="shared" si="24"/>
        <v>#DIV/0!</v>
      </c>
      <c r="Q19" s="180">
        <v>0</v>
      </c>
      <c r="R19" s="180">
        <v>0</v>
      </c>
      <c r="S19" s="180">
        <f t="shared" si="25"/>
        <v>0</v>
      </c>
      <c r="T19" s="181" t="e">
        <f t="shared" si="26"/>
        <v>#DIV/0!</v>
      </c>
      <c r="U19" s="182">
        <f>SUM(U22:U23)</f>
        <v>0</v>
      </c>
      <c r="V19" s="182">
        <f>SUM(V20:V23)</f>
        <v>0</v>
      </c>
      <c r="W19" s="180">
        <f t="shared" si="4"/>
        <v>0</v>
      </c>
      <c r="X19" s="181" t="e">
        <f t="shared" si="5"/>
        <v>#DIV/0!</v>
      </c>
      <c r="Y19" s="180">
        <v>0</v>
      </c>
      <c r="Z19" s="180">
        <v>0</v>
      </c>
      <c r="AA19" s="180">
        <f t="shared" si="27"/>
        <v>0</v>
      </c>
      <c r="AB19" s="181" t="e">
        <f t="shared" si="28"/>
        <v>#DIV/0!</v>
      </c>
      <c r="AC19" s="182">
        <f t="shared" si="8"/>
        <v>0</v>
      </c>
      <c r="AD19" s="182">
        <f t="shared" si="8"/>
        <v>0</v>
      </c>
      <c r="AE19" s="180">
        <f t="shared" si="29"/>
        <v>0</v>
      </c>
      <c r="AF19" s="181" t="e">
        <f t="shared" si="30"/>
        <v>#DIV/0!</v>
      </c>
    </row>
    <row r="20" spans="1:32" s="59" customFormat="1" ht="34.5" hidden="1" customHeight="1">
      <c r="A20" s="184"/>
      <c r="B20" s="460"/>
      <c r="C20" s="488"/>
      <c r="D20" s="488"/>
      <c r="E20" s="488"/>
      <c r="F20" s="488"/>
      <c r="G20" s="488"/>
      <c r="H20" s="488"/>
      <c r="I20" s="488"/>
      <c r="J20" s="488"/>
      <c r="K20" s="488"/>
      <c r="L20" s="489"/>
      <c r="M20" s="180">
        <v>0</v>
      </c>
      <c r="N20" s="180">
        <v>0</v>
      </c>
      <c r="O20" s="180">
        <f t="shared" si="23"/>
        <v>0</v>
      </c>
      <c r="P20" s="181" t="e">
        <f t="shared" si="24"/>
        <v>#DIV/0!</v>
      </c>
      <c r="Q20" s="180">
        <v>0</v>
      </c>
      <c r="R20" s="180">
        <v>0</v>
      </c>
      <c r="S20" s="180">
        <f t="shared" si="25"/>
        <v>0</v>
      </c>
      <c r="T20" s="181" t="e">
        <f t="shared" si="26"/>
        <v>#DIV/0!</v>
      </c>
      <c r="U20" s="180">
        <v>0</v>
      </c>
      <c r="V20" s="180"/>
      <c r="W20" s="180">
        <f t="shared" si="4"/>
        <v>0</v>
      </c>
      <c r="X20" s="181" t="e">
        <f t="shared" si="5"/>
        <v>#DIV/0!</v>
      </c>
      <c r="Y20" s="180">
        <v>0</v>
      </c>
      <c r="Z20" s="180">
        <v>0</v>
      </c>
      <c r="AA20" s="180">
        <f t="shared" si="27"/>
        <v>0</v>
      </c>
      <c r="AB20" s="181" t="e">
        <f t="shared" si="28"/>
        <v>#DIV/0!</v>
      </c>
      <c r="AC20" s="180">
        <f t="shared" si="8"/>
        <v>0</v>
      </c>
      <c r="AD20" s="180">
        <f t="shared" si="8"/>
        <v>0</v>
      </c>
      <c r="AE20" s="180">
        <f t="shared" si="29"/>
        <v>0</v>
      </c>
      <c r="AF20" s="181" t="e">
        <f t="shared" si="30"/>
        <v>#DIV/0!</v>
      </c>
    </row>
    <row r="21" spans="1:32" s="59" customFormat="1" ht="34.5" hidden="1" customHeight="1">
      <c r="A21" s="184"/>
      <c r="B21" s="460"/>
      <c r="C21" s="488"/>
      <c r="D21" s="488"/>
      <c r="E21" s="488"/>
      <c r="F21" s="488"/>
      <c r="G21" s="488"/>
      <c r="H21" s="488"/>
      <c r="I21" s="488"/>
      <c r="J21" s="488"/>
      <c r="K21" s="488"/>
      <c r="L21" s="489"/>
      <c r="M21" s="180">
        <v>0</v>
      </c>
      <c r="N21" s="180">
        <v>0</v>
      </c>
      <c r="O21" s="180">
        <f t="shared" ref="O21" si="31">N21-M21</f>
        <v>0</v>
      </c>
      <c r="P21" s="181" t="e">
        <f t="shared" ref="P21" si="32">N21/M21*100</f>
        <v>#DIV/0!</v>
      </c>
      <c r="Q21" s="180">
        <v>0</v>
      </c>
      <c r="R21" s="180">
        <v>0</v>
      </c>
      <c r="S21" s="180">
        <f t="shared" ref="S21" si="33">R21-Q21</f>
        <v>0</v>
      </c>
      <c r="T21" s="181" t="e">
        <f t="shared" ref="T21" si="34">R21/Q21*100</f>
        <v>#DIV/0!</v>
      </c>
      <c r="U21" s="180">
        <v>0</v>
      </c>
      <c r="V21" s="180"/>
      <c r="W21" s="180">
        <f t="shared" ref="W21" si="35">V21-U21</f>
        <v>0</v>
      </c>
      <c r="X21" s="181" t="e">
        <f t="shared" ref="X21" si="36">V21/U21*100</f>
        <v>#DIV/0!</v>
      </c>
      <c r="Y21" s="180">
        <v>0</v>
      </c>
      <c r="Z21" s="180">
        <v>0</v>
      </c>
      <c r="AA21" s="180">
        <f t="shared" ref="AA21" si="37">Z21-Y21</f>
        <v>0</v>
      </c>
      <c r="AB21" s="181" t="e">
        <f t="shared" ref="AB21" si="38">Z21/Y21*100</f>
        <v>#DIV/0!</v>
      </c>
      <c r="AC21" s="180">
        <f t="shared" ref="AC21" si="39">SUM(M21,Q21,U21,Y21)</f>
        <v>0</v>
      </c>
      <c r="AD21" s="180">
        <f t="shared" ref="AD21" si="40">SUM(N21,R21,V21,Z21)</f>
        <v>0</v>
      </c>
      <c r="AE21" s="180">
        <f t="shared" ref="AE21" si="41">AD21-AC21</f>
        <v>0</v>
      </c>
      <c r="AF21" s="181" t="e">
        <f t="shared" ref="AF21" si="42">AD21/AC21*100</f>
        <v>#DIV/0!</v>
      </c>
    </row>
    <row r="22" spans="1:32" s="59" customFormat="1" ht="34.5" hidden="1" customHeight="1">
      <c r="A22" s="184"/>
      <c r="B22" s="460"/>
      <c r="C22" s="488"/>
      <c r="D22" s="488"/>
      <c r="E22" s="488"/>
      <c r="F22" s="488"/>
      <c r="G22" s="488"/>
      <c r="H22" s="488"/>
      <c r="I22" s="488"/>
      <c r="J22" s="488"/>
      <c r="K22" s="488"/>
      <c r="L22" s="489"/>
      <c r="M22" s="180">
        <v>0</v>
      </c>
      <c r="N22" s="180">
        <v>0</v>
      </c>
      <c r="O22" s="180">
        <f t="shared" si="23"/>
        <v>0</v>
      </c>
      <c r="P22" s="181" t="e">
        <f t="shared" si="24"/>
        <v>#DIV/0!</v>
      </c>
      <c r="Q22" s="180">
        <v>0</v>
      </c>
      <c r="R22" s="180">
        <v>0</v>
      </c>
      <c r="S22" s="180">
        <f t="shared" si="25"/>
        <v>0</v>
      </c>
      <c r="T22" s="181" t="e">
        <f t="shared" si="26"/>
        <v>#DIV/0!</v>
      </c>
      <c r="U22" s="180">
        <v>0</v>
      </c>
      <c r="V22" s="180"/>
      <c r="W22" s="180">
        <f t="shared" si="4"/>
        <v>0</v>
      </c>
      <c r="X22" s="181" t="e">
        <f t="shared" si="5"/>
        <v>#DIV/0!</v>
      </c>
      <c r="Y22" s="180">
        <v>0</v>
      </c>
      <c r="Z22" s="180">
        <v>0</v>
      </c>
      <c r="AA22" s="180">
        <f t="shared" si="27"/>
        <v>0</v>
      </c>
      <c r="AB22" s="181" t="e">
        <f t="shared" si="28"/>
        <v>#DIV/0!</v>
      </c>
      <c r="AC22" s="180">
        <f t="shared" si="8"/>
        <v>0</v>
      </c>
      <c r="AD22" s="180">
        <f t="shared" si="8"/>
        <v>0</v>
      </c>
      <c r="AE22" s="180">
        <f t="shared" si="29"/>
        <v>0</v>
      </c>
      <c r="AF22" s="181" t="e">
        <f t="shared" si="30"/>
        <v>#DIV/0!</v>
      </c>
    </row>
    <row r="23" spans="1:32" s="59" customFormat="1" ht="34.5" hidden="1" customHeight="1">
      <c r="A23" s="179"/>
      <c r="B23" s="454"/>
      <c r="C23" s="455"/>
      <c r="D23" s="455"/>
      <c r="E23" s="455"/>
      <c r="F23" s="455"/>
      <c r="G23" s="455"/>
      <c r="H23" s="455"/>
      <c r="I23" s="455"/>
      <c r="J23" s="455"/>
      <c r="K23" s="455"/>
      <c r="L23" s="456"/>
      <c r="M23" s="180">
        <v>0</v>
      </c>
      <c r="N23" s="180">
        <v>0</v>
      </c>
      <c r="O23" s="180">
        <f>N23-M23</f>
        <v>0</v>
      </c>
      <c r="P23" s="181" t="e">
        <f>N23/M23*100</f>
        <v>#DIV/0!</v>
      </c>
      <c r="Q23" s="180">
        <v>0</v>
      </c>
      <c r="R23" s="180">
        <v>0</v>
      </c>
      <c r="S23" s="180">
        <f>R23-Q23</f>
        <v>0</v>
      </c>
      <c r="T23" s="181" t="e">
        <f>R23/Q23*100</f>
        <v>#DIV/0!</v>
      </c>
      <c r="U23" s="180">
        <v>0</v>
      </c>
      <c r="V23" s="180"/>
      <c r="W23" s="180">
        <f>V23-U23</f>
        <v>0</v>
      </c>
      <c r="X23" s="181" t="e">
        <f>V23/U23*100</f>
        <v>#DIV/0!</v>
      </c>
      <c r="Y23" s="180">
        <v>0</v>
      </c>
      <c r="Z23" s="180">
        <v>0</v>
      </c>
      <c r="AA23" s="180">
        <f>Z23-Y23</f>
        <v>0</v>
      </c>
      <c r="AB23" s="181" t="e">
        <f>Z23/Y23*100</f>
        <v>#DIV/0!</v>
      </c>
      <c r="AC23" s="180">
        <f t="shared" si="8"/>
        <v>0</v>
      </c>
      <c r="AD23" s="180">
        <f t="shared" si="8"/>
        <v>0</v>
      </c>
      <c r="AE23" s="180">
        <f>AD23-AC23</f>
        <v>0</v>
      </c>
      <c r="AF23" s="181" t="e">
        <f>AD23/AC23*100</f>
        <v>#DIV/0!</v>
      </c>
    </row>
    <row r="24" spans="1:32" s="59" customFormat="1" ht="34.5" customHeight="1">
      <c r="A24" s="457" t="s">
        <v>34</v>
      </c>
      <c r="B24" s="458"/>
      <c r="C24" s="458"/>
      <c r="D24" s="458"/>
      <c r="E24" s="458"/>
      <c r="F24" s="458"/>
      <c r="G24" s="458"/>
      <c r="H24" s="458"/>
      <c r="I24" s="458"/>
      <c r="J24" s="458"/>
      <c r="K24" s="458"/>
      <c r="L24" s="459"/>
      <c r="M24" s="182">
        <f>SUM(M12:M23)</f>
        <v>0</v>
      </c>
      <c r="N24" s="182">
        <f>SUM(N12:N23)</f>
        <v>0</v>
      </c>
      <c r="O24" s="182">
        <f>SUM(O12:O23)</f>
        <v>0</v>
      </c>
      <c r="P24" s="185" t="e">
        <f>N24/M24*100</f>
        <v>#DIV/0!</v>
      </c>
      <c r="Q24" s="182">
        <f>SUM(Q12:Q23)</f>
        <v>0</v>
      </c>
      <c r="R24" s="182">
        <f>SUM(R12:R23)</f>
        <v>0</v>
      </c>
      <c r="S24" s="182">
        <f>SUM(S12:S23)</f>
        <v>0</v>
      </c>
      <c r="T24" s="185" t="e">
        <f>R24/Q24*100</f>
        <v>#DIV/0!</v>
      </c>
      <c r="U24" s="347">
        <f>U9+U12+U16+U19</f>
        <v>25</v>
      </c>
      <c r="V24" s="347">
        <f>V9+V12+V16+V19</f>
        <v>10</v>
      </c>
      <c r="W24" s="182">
        <f>SUM(W12:W23)</f>
        <v>-30</v>
      </c>
      <c r="X24" s="186">
        <f>V24/U24*100</f>
        <v>40</v>
      </c>
      <c r="Y24" s="182">
        <f>SUM(Y12:Y23)</f>
        <v>0</v>
      </c>
      <c r="Z24" s="182">
        <f>SUM(Z12:Z23)</f>
        <v>0</v>
      </c>
      <c r="AA24" s="182">
        <f>SUM(AA12:AA23)</f>
        <v>0</v>
      </c>
      <c r="AB24" s="185" t="e">
        <f>Z24/Y24*100</f>
        <v>#DIV/0!</v>
      </c>
      <c r="AC24" s="182">
        <f t="shared" si="8"/>
        <v>25</v>
      </c>
      <c r="AD24" s="182">
        <f t="shared" si="8"/>
        <v>10</v>
      </c>
      <c r="AE24" s="182">
        <f>SUM(AE12:AE23)</f>
        <v>-30</v>
      </c>
      <c r="AF24" s="186">
        <f>AD24/AC24*100</f>
        <v>40</v>
      </c>
    </row>
    <row r="25" spans="1:32" s="59" customFormat="1" ht="34.5" customHeight="1">
      <c r="A25" s="460" t="s">
        <v>35</v>
      </c>
      <c r="B25" s="461"/>
      <c r="C25" s="461"/>
      <c r="D25" s="461"/>
      <c r="E25" s="461"/>
      <c r="F25" s="461"/>
      <c r="G25" s="461"/>
      <c r="H25" s="461"/>
      <c r="I25" s="461"/>
      <c r="J25" s="461"/>
      <c r="K25" s="461"/>
      <c r="L25" s="462"/>
      <c r="M25" s="180">
        <f>M24/AC24*100</f>
        <v>0</v>
      </c>
      <c r="N25" s="180">
        <f>N24/AD24*100</f>
        <v>0</v>
      </c>
      <c r="O25" s="180"/>
      <c r="P25" s="180"/>
      <c r="Q25" s="180">
        <f>Q24/AC24*100</f>
        <v>0</v>
      </c>
      <c r="R25" s="180">
        <f>R24/AD24*100</f>
        <v>0</v>
      </c>
      <c r="S25" s="180"/>
      <c r="T25" s="180"/>
      <c r="U25" s="180">
        <f>U24/AC24*100</f>
        <v>100</v>
      </c>
      <c r="V25" s="180">
        <f>V24/AD24*100</f>
        <v>100</v>
      </c>
      <c r="W25" s="180"/>
      <c r="X25" s="180"/>
      <c r="Y25" s="180">
        <f>Y24/AC24*100</f>
        <v>0</v>
      </c>
      <c r="Z25" s="180">
        <f>Z24/AD24*100</f>
        <v>0</v>
      </c>
      <c r="AA25" s="180"/>
      <c r="AB25" s="180"/>
      <c r="AC25" s="180">
        <f>SUM(M25,Q25,U25,Y25)</f>
        <v>100</v>
      </c>
      <c r="AD25" s="180">
        <f>SUM(N25,R25,V25,Z25)</f>
        <v>100</v>
      </c>
      <c r="AE25" s="180"/>
      <c r="AF25" s="180"/>
    </row>
    <row r="26" spans="1:32" s="59" customFormat="1" ht="34.5" customHeight="1">
      <c r="A26" s="92"/>
      <c r="B26" s="92"/>
      <c r="C26" s="92"/>
      <c r="D26" s="92"/>
      <c r="E26" s="92"/>
      <c r="F26" s="92"/>
      <c r="G26" s="92"/>
      <c r="H26" s="92"/>
      <c r="I26" s="92"/>
      <c r="J26" s="92"/>
      <c r="K26" s="92"/>
      <c r="L26" s="92"/>
      <c r="M26" s="93"/>
      <c r="N26" s="93"/>
      <c r="O26" s="93"/>
      <c r="P26" s="93"/>
      <c r="Q26" s="93"/>
      <c r="R26" s="93"/>
      <c r="S26" s="93"/>
      <c r="T26" s="93"/>
      <c r="U26" s="93"/>
      <c r="V26" s="93"/>
      <c r="W26" s="93"/>
      <c r="X26" s="93"/>
      <c r="Y26" s="93"/>
      <c r="Z26" s="93"/>
      <c r="AA26" s="93"/>
      <c r="AB26" s="93"/>
      <c r="AC26" s="93"/>
      <c r="AD26" s="93"/>
      <c r="AE26" s="93"/>
      <c r="AF26" s="93"/>
    </row>
    <row r="27" spans="1:32" s="59" customFormat="1" ht="15" customHeight="1">
      <c r="A27" s="94"/>
      <c r="B27" s="94"/>
      <c r="C27" s="94"/>
      <c r="D27" s="95"/>
      <c r="E27" s="95"/>
      <c r="F27" s="95"/>
      <c r="G27" s="95"/>
      <c r="H27" s="95"/>
      <c r="I27" s="95"/>
      <c r="J27" s="95"/>
      <c r="K27" s="95"/>
      <c r="L27" s="95"/>
      <c r="M27" s="95"/>
      <c r="N27" s="95"/>
      <c r="O27" s="95"/>
      <c r="P27" s="95"/>
      <c r="Q27" s="95"/>
      <c r="R27" s="95"/>
      <c r="S27" s="95"/>
      <c r="T27" s="95"/>
      <c r="U27" s="95"/>
      <c r="V27" s="95"/>
      <c r="W27" s="83"/>
      <c r="X27" s="83"/>
      <c r="Y27" s="83"/>
      <c r="Z27" s="83"/>
      <c r="AA27" s="83"/>
      <c r="AB27" s="83"/>
      <c r="AC27" s="83"/>
      <c r="AD27" s="83"/>
      <c r="AE27" s="83"/>
      <c r="AF27" s="83"/>
    </row>
    <row r="28" spans="1:32" s="59" customFormat="1" ht="15" customHeight="1">
      <c r="A28" s="94"/>
      <c r="B28" s="94"/>
      <c r="C28" s="94"/>
      <c r="D28" s="95"/>
      <c r="E28" s="95"/>
      <c r="F28" s="95"/>
      <c r="G28" s="95"/>
      <c r="H28" s="95"/>
      <c r="I28" s="95"/>
      <c r="J28" s="95"/>
      <c r="K28" s="95"/>
      <c r="L28" s="95"/>
      <c r="M28" s="95"/>
      <c r="N28" s="95"/>
      <c r="O28" s="95"/>
      <c r="P28" s="95"/>
      <c r="Q28" s="95"/>
      <c r="R28" s="95"/>
      <c r="S28" s="95"/>
      <c r="T28" s="95"/>
      <c r="U28" s="95"/>
      <c r="V28" s="95"/>
      <c r="W28" s="83"/>
      <c r="X28" s="83"/>
      <c r="Y28" s="83"/>
      <c r="Z28" s="83"/>
      <c r="AA28" s="83"/>
      <c r="AB28" s="83"/>
      <c r="AC28" s="83"/>
      <c r="AD28" s="83"/>
      <c r="AE28" s="83"/>
      <c r="AF28" s="83"/>
    </row>
    <row r="29" spans="1:32" s="89" customFormat="1" ht="31.5" customHeight="1">
      <c r="A29" s="88"/>
      <c r="B29" s="88"/>
      <c r="C29" s="88" t="s">
        <v>169</v>
      </c>
      <c r="D29" s="88"/>
      <c r="E29" s="88"/>
      <c r="F29" s="88"/>
      <c r="G29" s="88"/>
      <c r="H29" s="88"/>
      <c r="I29" s="88"/>
      <c r="J29" s="88"/>
      <c r="K29" s="88"/>
      <c r="L29" s="88"/>
      <c r="M29" s="88"/>
      <c r="N29" s="88"/>
      <c r="O29" s="88"/>
      <c r="P29" s="88"/>
      <c r="Q29" s="88"/>
      <c r="R29" s="88"/>
      <c r="S29" s="88"/>
      <c r="T29" s="88"/>
      <c r="U29" s="88"/>
      <c r="V29" s="88"/>
      <c r="W29" s="88"/>
      <c r="X29" s="88"/>
      <c r="Y29" s="88"/>
      <c r="Z29" s="88"/>
      <c r="AA29" s="88"/>
      <c r="AB29" s="88"/>
      <c r="AC29" s="88"/>
      <c r="AD29" s="88"/>
      <c r="AE29" s="88"/>
      <c r="AF29" s="88"/>
    </row>
    <row r="30" spans="1:32" s="97" customFormat="1" ht="20.25">
      <c r="A30" s="83"/>
      <c r="B30" s="83"/>
      <c r="C30" s="83"/>
      <c r="D30" s="83"/>
      <c r="E30" s="83"/>
      <c r="F30" s="83"/>
      <c r="G30" s="83"/>
      <c r="H30" s="83"/>
      <c r="I30" s="83"/>
      <c r="J30" s="83"/>
      <c r="K30" s="96"/>
      <c r="L30" s="83"/>
      <c r="M30" s="96"/>
      <c r="N30" s="96"/>
      <c r="O30" s="96"/>
      <c r="P30" s="96"/>
      <c r="Q30" s="96"/>
      <c r="R30" s="96"/>
      <c r="S30" s="96"/>
      <c r="T30" s="96"/>
      <c r="U30" s="96"/>
      <c r="V30" s="96"/>
      <c r="W30" s="96"/>
      <c r="X30" s="96"/>
      <c r="Y30" s="96"/>
      <c r="Z30" s="96"/>
      <c r="AA30" s="96"/>
      <c r="AB30" s="96"/>
      <c r="AC30" s="96"/>
      <c r="AD30" s="484" t="s">
        <v>163</v>
      </c>
      <c r="AE30" s="484"/>
      <c r="AF30" s="484"/>
    </row>
    <row r="31" spans="1:32" s="98" customFormat="1" ht="34.5" customHeight="1">
      <c r="A31" s="496" t="s">
        <v>32</v>
      </c>
      <c r="B31" s="504" t="s">
        <v>116</v>
      </c>
      <c r="C31" s="505"/>
      <c r="D31" s="483" t="s">
        <v>118</v>
      </c>
      <c r="E31" s="483"/>
      <c r="F31" s="483" t="s">
        <v>81</v>
      </c>
      <c r="G31" s="483"/>
      <c r="H31" s="483" t="s">
        <v>140</v>
      </c>
      <c r="I31" s="483"/>
      <c r="J31" s="483" t="s">
        <v>141</v>
      </c>
      <c r="K31" s="483"/>
      <c r="L31" s="483" t="s">
        <v>311</v>
      </c>
      <c r="M31" s="483"/>
      <c r="N31" s="483"/>
      <c r="O31" s="483"/>
      <c r="P31" s="483"/>
      <c r="Q31" s="483"/>
      <c r="R31" s="483"/>
      <c r="S31" s="483"/>
      <c r="T31" s="483"/>
      <c r="U31" s="483"/>
      <c r="V31" s="483" t="s">
        <v>117</v>
      </c>
      <c r="W31" s="483"/>
      <c r="X31" s="483"/>
      <c r="Y31" s="483"/>
      <c r="Z31" s="483"/>
      <c r="AA31" s="483" t="s">
        <v>142</v>
      </c>
      <c r="AB31" s="483"/>
      <c r="AC31" s="483"/>
      <c r="AD31" s="483"/>
      <c r="AE31" s="483"/>
      <c r="AF31" s="483"/>
    </row>
    <row r="32" spans="1:32" s="98" customFormat="1" ht="52.5" customHeight="1">
      <c r="A32" s="496"/>
      <c r="B32" s="506"/>
      <c r="C32" s="507"/>
      <c r="D32" s="483"/>
      <c r="E32" s="483"/>
      <c r="F32" s="483"/>
      <c r="G32" s="483"/>
      <c r="H32" s="483"/>
      <c r="I32" s="483"/>
      <c r="J32" s="483"/>
      <c r="K32" s="483"/>
      <c r="L32" s="483" t="s">
        <v>106</v>
      </c>
      <c r="M32" s="483"/>
      <c r="N32" s="483" t="s">
        <v>110</v>
      </c>
      <c r="O32" s="483"/>
      <c r="P32" s="483" t="s">
        <v>111</v>
      </c>
      <c r="Q32" s="483"/>
      <c r="R32" s="483"/>
      <c r="S32" s="483"/>
      <c r="T32" s="483"/>
      <c r="U32" s="483"/>
      <c r="V32" s="483"/>
      <c r="W32" s="483"/>
      <c r="X32" s="483"/>
      <c r="Y32" s="483"/>
      <c r="Z32" s="483"/>
      <c r="AA32" s="483"/>
      <c r="AB32" s="483"/>
      <c r="AC32" s="483"/>
      <c r="AD32" s="483"/>
      <c r="AE32" s="483"/>
      <c r="AF32" s="483"/>
    </row>
    <row r="33" spans="1:32" s="99" customFormat="1" ht="90" customHeight="1">
      <c r="A33" s="496"/>
      <c r="B33" s="508"/>
      <c r="C33" s="509"/>
      <c r="D33" s="483"/>
      <c r="E33" s="483"/>
      <c r="F33" s="483"/>
      <c r="G33" s="483"/>
      <c r="H33" s="483"/>
      <c r="I33" s="483"/>
      <c r="J33" s="483"/>
      <c r="K33" s="483"/>
      <c r="L33" s="483"/>
      <c r="M33" s="483"/>
      <c r="N33" s="483"/>
      <c r="O33" s="483"/>
      <c r="P33" s="483" t="s">
        <v>107</v>
      </c>
      <c r="Q33" s="483"/>
      <c r="R33" s="483" t="s">
        <v>108</v>
      </c>
      <c r="S33" s="483"/>
      <c r="T33" s="483" t="s">
        <v>109</v>
      </c>
      <c r="U33" s="483"/>
      <c r="V33" s="483"/>
      <c r="W33" s="483"/>
      <c r="X33" s="483"/>
      <c r="Y33" s="483"/>
      <c r="Z33" s="483"/>
      <c r="AA33" s="483"/>
      <c r="AB33" s="483"/>
      <c r="AC33" s="483"/>
      <c r="AD33" s="483"/>
      <c r="AE33" s="483"/>
      <c r="AF33" s="483"/>
    </row>
    <row r="34" spans="1:32" s="98" customFormat="1" ht="30" customHeight="1">
      <c r="A34" s="100">
        <v>1</v>
      </c>
      <c r="B34" s="500">
        <v>2</v>
      </c>
      <c r="C34" s="501"/>
      <c r="D34" s="483">
        <v>3</v>
      </c>
      <c r="E34" s="483"/>
      <c r="F34" s="483">
        <v>4</v>
      </c>
      <c r="G34" s="483"/>
      <c r="H34" s="483">
        <v>5</v>
      </c>
      <c r="I34" s="483"/>
      <c r="J34" s="483">
        <v>6</v>
      </c>
      <c r="K34" s="483"/>
      <c r="L34" s="500">
        <v>7</v>
      </c>
      <c r="M34" s="501"/>
      <c r="N34" s="500">
        <v>8</v>
      </c>
      <c r="O34" s="501"/>
      <c r="P34" s="483">
        <v>9</v>
      </c>
      <c r="Q34" s="483"/>
      <c r="R34" s="496">
        <v>10</v>
      </c>
      <c r="S34" s="496"/>
      <c r="T34" s="483">
        <v>11</v>
      </c>
      <c r="U34" s="483"/>
      <c r="V34" s="483">
        <v>12</v>
      </c>
      <c r="W34" s="483"/>
      <c r="X34" s="483"/>
      <c r="Y34" s="483"/>
      <c r="Z34" s="483"/>
      <c r="AA34" s="483">
        <v>13</v>
      </c>
      <c r="AB34" s="483"/>
      <c r="AC34" s="483"/>
      <c r="AD34" s="483"/>
      <c r="AE34" s="483"/>
      <c r="AF34" s="483"/>
    </row>
    <row r="35" spans="1:32" s="98" customFormat="1" ht="30.75" hidden="1" customHeight="1">
      <c r="A35" s="101"/>
      <c r="B35" s="445"/>
      <c r="C35" s="446"/>
      <c r="D35" s="490"/>
      <c r="E35" s="490"/>
      <c r="F35" s="444"/>
      <c r="G35" s="444"/>
      <c r="H35" s="444"/>
      <c r="I35" s="444"/>
      <c r="J35" s="444"/>
      <c r="K35" s="444"/>
      <c r="L35" s="449"/>
      <c r="M35" s="450"/>
      <c r="N35" s="449">
        <f t="shared" ref="N35:N37" si="43">SUM(P35,R35,T35)</f>
        <v>0</v>
      </c>
      <c r="O35" s="450"/>
      <c r="P35" s="444"/>
      <c r="Q35" s="444"/>
      <c r="R35" s="444"/>
      <c r="S35" s="444"/>
      <c r="T35" s="444"/>
      <c r="U35" s="444"/>
      <c r="V35" s="467"/>
      <c r="W35" s="467"/>
      <c r="X35" s="467"/>
      <c r="Y35" s="467"/>
      <c r="Z35" s="467"/>
      <c r="AA35" s="473"/>
      <c r="AB35" s="473"/>
      <c r="AC35" s="473"/>
      <c r="AD35" s="473"/>
      <c r="AE35" s="473"/>
      <c r="AF35" s="473"/>
    </row>
    <row r="36" spans="1:32" s="98" customFormat="1" ht="30.75" hidden="1" customHeight="1">
      <c r="A36" s="101"/>
      <c r="B36" s="107"/>
      <c r="C36" s="108"/>
      <c r="D36" s="447"/>
      <c r="E36" s="448"/>
      <c r="F36" s="449"/>
      <c r="G36" s="450"/>
      <c r="H36" s="449"/>
      <c r="I36" s="450"/>
      <c r="J36" s="449"/>
      <c r="K36" s="450"/>
      <c r="L36" s="109"/>
      <c r="M36" s="110"/>
      <c r="N36" s="109"/>
      <c r="O36" s="110"/>
      <c r="P36" s="449"/>
      <c r="Q36" s="450"/>
      <c r="R36" s="449"/>
      <c r="S36" s="450"/>
      <c r="T36" s="449"/>
      <c r="U36" s="450"/>
      <c r="V36" s="491"/>
      <c r="W36" s="492"/>
      <c r="X36" s="492"/>
      <c r="Y36" s="492"/>
      <c r="Z36" s="493"/>
      <c r="AA36" s="491"/>
      <c r="AB36" s="492"/>
      <c r="AC36" s="492"/>
      <c r="AD36" s="492"/>
      <c r="AE36" s="492"/>
      <c r="AF36" s="493"/>
    </row>
    <row r="37" spans="1:32" s="98" customFormat="1" ht="33" customHeight="1">
      <c r="A37" s="101"/>
      <c r="B37" s="445"/>
      <c r="C37" s="446"/>
      <c r="D37" s="490"/>
      <c r="E37" s="490"/>
      <c r="F37" s="444"/>
      <c r="G37" s="444"/>
      <c r="H37" s="444"/>
      <c r="I37" s="444"/>
      <c r="J37" s="444"/>
      <c r="K37" s="444"/>
      <c r="L37" s="449"/>
      <c r="M37" s="450"/>
      <c r="N37" s="449">
        <f t="shared" si="43"/>
        <v>0</v>
      </c>
      <c r="O37" s="450"/>
      <c r="P37" s="444"/>
      <c r="Q37" s="444"/>
      <c r="R37" s="444"/>
      <c r="S37" s="444"/>
      <c r="T37" s="444"/>
      <c r="U37" s="444"/>
      <c r="V37" s="467"/>
      <c r="W37" s="467"/>
      <c r="X37" s="467"/>
      <c r="Y37" s="467"/>
      <c r="Z37" s="467"/>
      <c r="AA37" s="473"/>
      <c r="AB37" s="473"/>
      <c r="AC37" s="473"/>
      <c r="AD37" s="473"/>
      <c r="AE37" s="473"/>
      <c r="AF37" s="473"/>
    </row>
    <row r="38" spans="1:32" s="98" customFormat="1" ht="37.5" customHeight="1">
      <c r="A38" s="441" t="s">
        <v>34</v>
      </c>
      <c r="B38" s="442"/>
      <c r="C38" s="442"/>
      <c r="D38" s="442"/>
      <c r="E38" s="443"/>
      <c r="F38" s="440">
        <f>SUM(F35:F37)</f>
        <v>0</v>
      </c>
      <c r="G38" s="440"/>
      <c r="H38" s="440">
        <f>SUM(H35:H37)</f>
        <v>0</v>
      </c>
      <c r="I38" s="440"/>
      <c r="J38" s="440">
        <f>SUM(J35:J37)</f>
        <v>0</v>
      </c>
      <c r="K38" s="440"/>
      <c r="L38" s="440">
        <f>SUM(L35:L37)</f>
        <v>0</v>
      </c>
      <c r="M38" s="440"/>
      <c r="N38" s="440">
        <f>SUM(N35:N37)</f>
        <v>0</v>
      </c>
      <c r="O38" s="440"/>
      <c r="P38" s="440">
        <f>SUM(P35:P37)</f>
        <v>0</v>
      </c>
      <c r="Q38" s="440"/>
      <c r="R38" s="440">
        <f>SUM(R35:R37)</f>
        <v>0</v>
      </c>
      <c r="S38" s="440"/>
      <c r="T38" s="440">
        <f>SUM(T35:T37)</f>
        <v>0</v>
      </c>
      <c r="U38" s="440"/>
      <c r="V38" s="472"/>
      <c r="W38" s="472"/>
      <c r="X38" s="472"/>
      <c r="Y38" s="472"/>
      <c r="Z38" s="472"/>
      <c r="AA38" s="453"/>
      <c r="AB38" s="453"/>
      <c r="AC38" s="453"/>
      <c r="AD38" s="453"/>
      <c r="AE38" s="453"/>
      <c r="AF38" s="453"/>
    </row>
    <row r="39" spans="1:32" s="98" customFormat="1" ht="37.5" customHeight="1">
      <c r="A39" s="111"/>
      <c r="B39" s="111"/>
      <c r="C39" s="111"/>
      <c r="D39" s="111"/>
      <c r="E39" s="111"/>
      <c r="F39" s="112"/>
      <c r="G39" s="112"/>
      <c r="H39" s="112"/>
      <c r="I39" s="112"/>
      <c r="J39" s="112"/>
      <c r="K39" s="112"/>
      <c r="L39" s="112"/>
      <c r="M39" s="112"/>
      <c r="N39" s="112"/>
      <c r="O39" s="112"/>
      <c r="P39" s="112"/>
      <c r="Q39" s="112"/>
      <c r="R39" s="112"/>
      <c r="S39" s="112"/>
      <c r="T39" s="112"/>
      <c r="U39" s="112"/>
      <c r="V39" s="113"/>
      <c r="W39" s="113"/>
      <c r="X39" s="113"/>
      <c r="Y39" s="113"/>
      <c r="Z39" s="113"/>
      <c r="AA39" s="114"/>
      <c r="AB39" s="114"/>
      <c r="AC39" s="114"/>
      <c r="AD39" s="114"/>
      <c r="AE39" s="114"/>
      <c r="AF39" s="114"/>
    </row>
    <row r="40" spans="1:32" s="98" customFormat="1" ht="37.5" customHeight="1">
      <c r="A40" s="111"/>
      <c r="B40" s="111"/>
      <c r="C40" s="111"/>
      <c r="D40" s="111"/>
      <c r="E40" s="111"/>
      <c r="F40" s="112"/>
      <c r="G40" s="112"/>
      <c r="H40" s="112"/>
      <c r="I40" s="112"/>
      <c r="J40" s="112"/>
      <c r="K40" s="112"/>
      <c r="L40" s="112"/>
      <c r="M40" s="112"/>
      <c r="N40" s="112"/>
      <c r="O40" s="112"/>
      <c r="P40" s="112"/>
      <c r="Q40" s="112"/>
      <c r="R40" s="112"/>
      <c r="S40" s="112"/>
      <c r="T40" s="112"/>
      <c r="U40" s="112"/>
      <c r="V40" s="113"/>
      <c r="W40" s="113"/>
      <c r="X40" s="113"/>
      <c r="Y40" s="113"/>
      <c r="Z40" s="113"/>
      <c r="AA40" s="114"/>
      <c r="AB40" s="114"/>
      <c r="AC40" s="114"/>
      <c r="AD40" s="114"/>
      <c r="AE40" s="114"/>
      <c r="AF40" s="114"/>
    </row>
    <row r="41" spans="1:32" s="59" customFormat="1" ht="15" customHeight="1">
      <c r="A41" s="94"/>
      <c r="B41" s="94"/>
      <c r="C41" s="94"/>
      <c r="D41" s="95"/>
      <c r="E41" s="95"/>
      <c r="F41" s="95"/>
      <c r="G41" s="95"/>
      <c r="H41" s="95"/>
      <c r="I41" s="95"/>
      <c r="J41" s="95"/>
      <c r="K41" s="95"/>
      <c r="L41" s="95"/>
      <c r="M41" s="95"/>
      <c r="N41" s="95"/>
      <c r="O41" s="95"/>
      <c r="P41" s="95"/>
      <c r="Q41" s="95"/>
      <c r="R41" s="95"/>
      <c r="S41" s="95"/>
      <c r="T41" s="95"/>
      <c r="U41" s="95"/>
      <c r="V41" s="95"/>
      <c r="W41" s="83"/>
      <c r="X41" s="83"/>
      <c r="Y41" s="83"/>
      <c r="Z41" s="83"/>
      <c r="AA41" s="83"/>
      <c r="AB41" s="83"/>
      <c r="AC41" s="83"/>
      <c r="AD41" s="83"/>
      <c r="AE41" s="83"/>
      <c r="AF41" s="83"/>
    </row>
    <row r="42" spans="1:32" s="59" customFormat="1" ht="15" customHeight="1">
      <c r="A42" s="94"/>
      <c r="B42" s="94"/>
      <c r="C42" s="94"/>
      <c r="D42" s="95"/>
      <c r="E42" s="95"/>
      <c r="F42" s="95"/>
      <c r="G42" s="95"/>
      <c r="H42" s="95"/>
      <c r="I42" s="95"/>
      <c r="J42" s="95"/>
      <c r="K42" s="95"/>
      <c r="L42" s="95"/>
      <c r="M42" s="95"/>
      <c r="N42" s="95"/>
      <c r="O42" s="95"/>
      <c r="P42" s="95"/>
      <c r="Q42" s="95"/>
      <c r="R42" s="95"/>
      <c r="S42" s="95"/>
      <c r="T42" s="95"/>
      <c r="U42" s="95"/>
      <c r="V42" s="95"/>
      <c r="W42" s="83"/>
      <c r="X42" s="83"/>
      <c r="Y42" s="83"/>
      <c r="Z42" s="83"/>
      <c r="AA42" s="83"/>
      <c r="AB42" s="83"/>
      <c r="AC42" s="83"/>
      <c r="AD42" s="83"/>
      <c r="AE42" s="83"/>
      <c r="AF42" s="83"/>
    </row>
    <row r="43" spans="1:32" s="59" customFormat="1" ht="15" customHeight="1">
      <c r="A43" s="94"/>
      <c r="B43" s="94"/>
      <c r="C43" s="94"/>
      <c r="D43" s="95"/>
      <c r="E43" s="95"/>
      <c r="F43" s="95"/>
      <c r="G43" s="95"/>
      <c r="H43" s="95"/>
      <c r="I43" s="95"/>
      <c r="J43" s="95"/>
      <c r="K43" s="95"/>
      <c r="L43" s="95"/>
      <c r="M43" s="95"/>
      <c r="N43" s="95"/>
      <c r="O43" s="95"/>
      <c r="P43" s="95"/>
      <c r="Q43" s="95"/>
      <c r="R43" s="95"/>
      <c r="S43" s="95"/>
      <c r="T43" s="95"/>
      <c r="U43" s="95"/>
      <c r="V43" s="95"/>
      <c r="W43" s="83"/>
      <c r="X43" s="83"/>
      <c r="Y43" s="83"/>
      <c r="Z43" s="83"/>
      <c r="AA43" s="83"/>
      <c r="AB43" s="83"/>
      <c r="AC43" s="83"/>
      <c r="AD43" s="83"/>
      <c r="AE43" s="83"/>
      <c r="AF43" s="83"/>
    </row>
    <row r="44" spans="1:32" s="59" customFormat="1" ht="15" customHeight="1">
      <c r="A44" s="94"/>
      <c r="B44" s="94"/>
      <c r="C44" s="94"/>
      <c r="D44" s="95"/>
      <c r="E44" s="95"/>
      <c r="F44" s="95"/>
      <c r="G44" s="95"/>
      <c r="H44" s="95"/>
      <c r="I44" s="95"/>
      <c r="J44" s="95"/>
      <c r="K44" s="95"/>
      <c r="L44" s="95"/>
      <c r="M44" s="95"/>
      <c r="N44" s="95"/>
      <c r="O44" s="95"/>
      <c r="P44" s="95"/>
      <c r="Q44" s="95"/>
      <c r="R44" s="95"/>
      <c r="S44" s="95"/>
      <c r="T44" s="95"/>
      <c r="U44" s="95"/>
      <c r="V44" s="95"/>
      <c r="W44" s="83"/>
      <c r="X44" s="83"/>
      <c r="Y44" s="83"/>
      <c r="Z44" s="83"/>
      <c r="AA44" s="83"/>
      <c r="AB44" s="83"/>
      <c r="AC44" s="83"/>
      <c r="AD44" s="83"/>
      <c r="AE44" s="83"/>
      <c r="AF44" s="83"/>
    </row>
    <row r="45" spans="1:32" s="59" customFormat="1" ht="32.25" customHeight="1">
      <c r="A45" s="94"/>
      <c r="B45" s="471" t="s">
        <v>291</v>
      </c>
      <c r="C45" s="471"/>
      <c r="D45" s="471"/>
      <c r="E45" s="471"/>
      <c r="F45" s="471"/>
      <c r="G45" s="471"/>
      <c r="H45" s="151"/>
      <c r="I45" s="151"/>
      <c r="J45" s="151"/>
      <c r="K45" s="151"/>
      <c r="L45" s="151"/>
      <c r="M45" s="466" t="s">
        <v>105</v>
      </c>
      <c r="N45" s="466"/>
      <c r="O45" s="466"/>
      <c r="P45" s="466"/>
      <c r="Q45" s="466"/>
      <c r="R45" s="151"/>
      <c r="S45" s="151"/>
      <c r="T45" s="151"/>
      <c r="U45" s="151"/>
      <c r="V45" s="151"/>
      <c r="W45" s="356" t="s">
        <v>289</v>
      </c>
      <c r="X45" s="356"/>
      <c r="Y45" s="356"/>
      <c r="Z45" s="356"/>
      <c r="AA45" s="356"/>
      <c r="AB45" s="83"/>
      <c r="AC45" s="83"/>
      <c r="AD45" s="83"/>
      <c r="AE45" s="83"/>
      <c r="AF45" s="83"/>
    </row>
    <row r="46" spans="1:32" s="84" customFormat="1" ht="99" customHeight="1">
      <c r="B46" s="465" t="s">
        <v>45</v>
      </c>
      <c r="C46" s="465"/>
      <c r="D46" s="465"/>
      <c r="E46" s="465"/>
      <c r="F46" s="465"/>
      <c r="G46" s="465"/>
      <c r="H46" s="89"/>
      <c r="I46" s="89"/>
      <c r="J46" s="89"/>
      <c r="K46" s="89"/>
      <c r="L46" s="89"/>
      <c r="M46" s="465" t="s">
        <v>46</v>
      </c>
      <c r="N46" s="465"/>
      <c r="O46" s="465"/>
      <c r="P46" s="465"/>
      <c r="Q46" s="465"/>
      <c r="V46" s="59"/>
      <c r="W46" s="465" t="s">
        <v>67</v>
      </c>
      <c r="X46" s="465"/>
      <c r="Y46" s="465"/>
      <c r="Z46" s="465"/>
      <c r="AA46" s="465"/>
    </row>
    <row r="47" spans="1:32" s="84" customFormat="1">
      <c r="F47" s="57"/>
      <c r="G47" s="57"/>
      <c r="H47" s="57"/>
      <c r="I47" s="57"/>
      <c r="J47" s="57"/>
      <c r="K47" s="57"/>
      <c r="L47" s="57"/>
      <c r="Q47" s="57"/>
      <c r="R47" s="57"/>
      <c r="S47" s="57"/>
      <c r="T47" s="57"/>
      <c r="X47" s="57"/>
      <c r="Y47" s="57"/>
      <c r="Z47" s="57"/>
      <c r="AA47" s="57"/>
    </row>
    <row r="48" spans="1:32" s="59" customFormat="1">
      <c r="C48" s="102"/>
      <c r="D48" s="102"/>
      <c r="E48" s="102"/>
      <c r="F48" s="102"/>
      <c r="G48" s="102"/>
      <c r="H48" s="102"/>
      <c r="I48" s="103"/>
      <c r="J48" s="103"/>
      <c r="K48" s="103"/>
      <c r="L48" s="103"/>
      <c r="M48" s="103"/>
      <c r="N48" s="103"/>
      <c r="O48" s="103"/>
      <c r="P48" s="103"/>
      <c r="Q48" s="103"/>
      <c r="R48" s="103"/>
      <c r="S48" s="103"/>
      <c r="T48" s="103"/>
      <c r="U48" s="102"/>
      <c r="V48" s="102"/>
    </row>
    <row r="49" spans="1:22" s="452" customFormat="1" ht="12.75">
      <c r="A49" s="451" t="s">
        <v>164</v>
      </c>
    </row>
    <row r="50" spans="1:22" s="59" customFormat="1">
      <c r="C50" s="102"/>
      <c r="D50" s="102"/>
      <c r="E50" s="102"/>
      <c r="F50" s="102"/>
      <c r="G50" s="102"/>
      <c r="H50" s="102"/>
      <c r="I50" s="102"/>
      <c r="J50" s="102"/>
      <c r="K50" s="102"/>
      <c r="L50" s="102"/>
      <c r="M50" s="102"/>
      <c r="N50" s="102"/>
      <c r="O50" s="102"/>
      <c r="P50" s="102"/>
      <c r="Q50" s="102"/>
      <c r="R50" s="102"/>
      <c r="S50" s="102"/>
      <c r="T50" s="102"/>
      <c r="U50" s="102"/>
      <c r="V50" s="102"/>
    </row>
    <row r="51" spans="1:22" s="59" customFormat="1">
      <c r="C51" s="104"/>
    </row>
    <row r="52" spans="1:22" s="59" customFormat="1"/>
    <row r="53" spans="1:22" s="59" customFormat="1"/>
    <row r="54" spans="1:22" s="59" customFormat="1" ht="19.5">
      <c r="C54" s="105"/>
    </row>
    <row r="55" spans="1:22" ht="19.5">
      <c r="C55" s="106"/>
    </row>
    <row r="56" spans="1:22" ht="19.5">
      <c r="C56" s="106"/>
    </row>
    <row r="57" spans="1:22" ht="19.5">
      <c r="C57" s="106"/>
    </row>
    <row r="58" spans="1:22" ht="19.5">
      <c r="C58" s="106"/>
    </row>
    <row r="59" spans="1:22" ht="19.5">
      <c r="C59" s="106"/>
    </row>
    <row r="60" spans="1:22" ht="19.5">
      <c r="C60" s="106"/>
    </row>
  </sheetData>
  <mergeCells count="126">
    <mergeCell ref="R33:S33"/>
    <mergeCell ref="D35:E35"/>
    <mergeCell ref="B35:C35"/>
    <mergeCell ref="P35:Q35"/>
    <mergeCell ref="B11:L11"/>
    <mergeCell ref="B12:L12"/>
    <mergeCell ref="B10:L10"/>
    <mergeCell ref="J31:K33"/>
    <mergeCell ref="B16:L16"/>
    <mergeCell ref="N32:O33"/>
    <mergeCell ref="B34:C34"/>
    <mergeCell ref="F34:G34"/>
    <mergeCell ref="R35:S35"/>
    <mergeCell ref="AA36:AF36"/>
    <mergeCell ref="Z4:AB4"/>
    <mergeCell ref="N6:N7"/>
    <mergeCell ref="O6:O7"/>
    <mergeCell ref="S6:S7"/>
    <mergeCell ref="P32:U32"/>
    <mergeCell ref="AD4:AF4"/>
    <mergeCell ref="Q5:T5"/>
    <mergeCell ref="V31:Z33"/>
    <mergeCell ref="M5:P5"/>
    <mergeCell ref="L35:M35"/>
    <mergeCell ref="N35:O35"/>
    <mergeCell ref="B17:L17"/>
    <mergeCell ref="B31:C33"/>
    <mergeCell ref="L31:U31"/>
    <mergeCell ref="J36:K36"/>
    <mergeCell ref="R6:R7"/>
    <mergeCell ref="B22:L22"/>
    <mergeCell ref="B21:L21"/>
    <mergeCell ref="L34:M34"/>
    <mergeCell ref="B19:L19"/>
    <mergeCell ref="B14:L14"/>
    <mergeCell ref="M6:M7"/>
    <mergeCell ref="H35:I35"/>
    <mergeCell ref="AE6:AE7"/>
    <mergeCell ref="AF6:AF7"/>
    <mergeCell ref="Y5:AB5"/>
    <mergeCell ref="A31:A33"/>
    <mergeCell ref="AA35:AF35"/>
    <mergeCell ref="AA34:AF34"/>
    <mergeCell ref="AD6:AD7"/>
    <mergeCell ref="V35:Z35"/>
    <mergeCell ref="R34:S34"/>
    <mergeCell ref="T35:U35"/>
    <mergeCell ref="T34:U34"/>
    <mergeCell ref="L32:M33"/>
    <mergeCell ref="H31:I33"/>
    <mergeCell ref="V34:Z34"/>
    <mergeCell ref="H34:I34"/>
    <mergeCell ref="J35:K35"/>
    <mergeCell ref="P34:Q34"/>
    <mergeCell ref="J34:K34"/>
    <mergeCell ref="Q6:Q7"/>
    <mergeCell ref="B9:L9"/>
    <mergeCell ref="P6:P7"/>
    <mergeCell ref="N34:O34"/>
    <mergeCell ref="B8:L8"/>
    <mergeCell ref="P33:Q33"/>
    <mergeCell ref="AA37:AF37"/>
    <mergeCell ref="T6:T7"/>
    <mergeCell ref="V6:V7"/>
    <mergeCell ref="B5:L7"/>
    <mergeCell ref="D31:E33"/>
    <mergeCell ref="AA31:AF33"/>
    <mergeCell ref="AD30:AF30"/>
    <mergeCell ref="W6:W7"/>
    <mergeCell ref="X6:X7"/>
    <mergeCell ref="AC6:AC7"/>
    <mergeCell ref="AC5:AF5"/>
    <mergeCell ref="U5:X5"/>
    <mergeCell ref="B13:L13"/>
    <mergeCell ref="F36:G36"/>
    <mergeCell ref="B20:L20"/>
    <mergeCell ref="D37:E37"/>
    <mergeCell ref="V36:Z36"/>
    <mergeCell ref="U6:U7"/>
    <mergeCell ref="F31:G33"/>
    <mergeCell ref="B15:L15"/>
    <mergeCell ref="B18:L18"/>
    <mergeCell ref="D34:E34"/>
    <mergeCell ref="F35:G35"/>
    <mergeCell ref="T33:U33"/>
    <mergeCell ref="A49:XFD49"/>
    <mergeCell ref="H37:I37"/>
    <mergeCell ref="J37:K37"/>
    <mergeCell ref="AA38:AF38"/>
    <mergeCell ref="B23:L23"/>
    <mergeCell ref="A24:L24"/>
    <mergeCell ref="A25:L25"/>
    <mergeCell ref="Y6:Y7"/>
    <mergeCell ref="Z6:Z7"/>
    <mergeCell ref="AA6:AA7"/>
    <mergeCell ref="AB6:AB7"/>
    <mergeCell ref="T37:U37"/>
    <mergeCell ref="B46:G46"/>
    <mergeCell ref="W46:AA46"/>
    <mergeCell ref="M45:Q45"/>
    <mergeCell ref="M46:Q46"/>
    <mergeCell ref="V37:Z37"/>
    <mergeCell ref="R38:S38"/>
    <mergeCell ref="A5:A7"/>
    <mergeCell ref="B45:G45"/>
    <mergeCell ref="W45:AA45"/>
    <mergeCell ref="F37:G37"/>
    <mergeCell ref="T38:U38"/>
    <mergeCell ref="V38:Z38"/>
    <mergeCell ref="J38:K38"/>
    <mergeCell ref="P38:Q38"/>
    <mergeCell ref="F38:G38"/>
    <mergeCell ref="A38:E38"/>
    <mergeCell ref="P37:Q37"/>
    <mergeCell ref="B37:C37"/>
    <mergeCell ref="R37:S37"/>
    <mergeCell ref="D36:E36"/>
    <mergeCell ref="T36:U36"/>
    <mergeCell ref="L37:M37"/>
    <mergeCell ref="N37:O37"/>
    <mergeCell ref="H36:I36"/>
    <mergeCell ref="H38:I38"/>
    <mergeCell ref="L38:M38"/>
    <mergeCell ref="N38:O38"/>
    <mergeCell ref="P36:Q36"/>
    <mergeCell ref="R36:S36"/>
  </mergeCells>
  <phoneticPr fontId="3" type="noConversion"/>
  <pageMargins left="0.59055118110236227" right="0.59055118110236227" top="0.98425196850393704" bottom="0.59055118110236227" header="0" footer="0"/>
  <pageSetup paperSize="9" scale="34" orientation="landscape" r:id="rId1"/>
  <headerFooter alignWithMargins="0"/>
  <ignoredErrors>
    <ignoredError sqref="F38:U38 M24:O24 Q24:R24 U20 U19 W20 W19" formulaRange="1"/>
    <ignoredError sqref="Y24:Z24 X19:X20" evalError="1" formulaRange="1"/>
    <ignoredError sqref="X9:X10 X22:Z23 X15:Z18 P15:P23 T15:T25 Y19:Z19 X21 AB15:AB24 AF15:AF23 X11:Z13 AB9:AB13 T9:T13 AF9:AF13 P9:P13 P14 T14 X14 AB14 AF14" evalError="1"/>
    <ignoredError sqref="P24" evalError="1" formula="1" formulaRange="1"/>
    <ignoredError sqref="X24" evalError="1" 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99"/>
  </sheetPr>
  <dimension ref="A2:H18"/>
  <sheetViews>
    <sheetView view="pageBreakPreview" zoomScale="60" zoomScaleNormal="75" workbookViewId="0">
      <selection activeCell="Y11" sqref="Y11"/>
    </sheetView>
  </sheetViews>
  <sheetFormatPr defaultRowHeight="12.75"/>
  <cols>
    <col min="1" max="1" width="39.42578125" style="115" customWidth="1"/>
    <col min="2" max="2" width="12.85546875" style="115" customWidth="1"/>
    <col min="3" max="3" width="19.7109375" style="115" customWidth="1"/>
    <col min="4" max="4" width="19" style="115" customWidth="1"/>
    <col min="5" max="6" width="18.140625" style="115" customWidth="1"/>
    <col min="7" max="7" width="18.28515625" style="115" customWidth="1"/>
    <col min="8" max="8" width="18.7109375" style="115" customWidth="1"/>
    <col min="9" max="16384" width="9.140625" style="115"/>
  </cols>
  <sheetData>
    <row r="2" spans="1:8" ht="31.5" customHeight="1">
      <c r="G2" s="523" t="s">
        <v>174</v>
      </c>
      <c r="H2" s="523"/>
    </row>
    <row r="3" spans="1:8" ht="32.25" customHeight="1">
      <c r="A3" s="434" t="s">
        <v>192</v>
      </c>
      <c r="B3" s="434"/>
      <c r="C3" s="434"/>
      <c r="D3" s="434"/>
      <c r="E3" s="434"/>
      <c r="F3" s="434"/>
      <c r="G3" s="434"/>
      <c r="H3" s="434"/>
    </row>
    <row r="4" spans="1:8" ht="28.5" customHeight="1">
      <c r="A4" s="524" t="s">
        <v>187</v>
      </c>
      <c r="B4" s="524"/>
      <c r="C4" s="524"/>
      <c r="D4" s="524"/>
      <c r="E4" s="524"/>
      <c r="F4" s="524"/>
      <c r="G4" s="524"/>
      <c r="H4" s="524"/>
    </row>
    <row r="5" spans="1:8" ht="45.75" customHeight="1">
      <c r="A5" s="525" t="s">
        <v>101</v>
      </c>
      <c r="B5" s="374" t="s">
        <v>7</v>
      </c>
      <c r="C5" s="374" t="s">
        <v>193</v>
      </c>
      <c r="D5" s="374"/>
      <c r="E5" s="372" t="s">
        <v>301</v>
      </c>
      <c r="F5" s="372"/>
      <c r="G5" s="372"/>
      <c r="H5" s="372"/>
    </row>
    <row r="6" spans="1:8" ht="65.25" customHeight="1">
      <c r="A6" s="526"/>
      <c r="B6" s="374"/>
      <c r="C6" s="177" t="s">
        <v>278</v>
      </c>
      <c r="D6" s="177" t="s">
        <v>312</v>
      </c>
      <c r="E6" s="65" t="s">
        <v>95</v>
      </c>
      <c r="F6" s="65" t="s">
        <v>91</v>
      </c>
      <c r="G6" s="66" t="s">
        <v>98</v>
      </c>
      <c r="H6" s="66" t="s">
        <v>99</v>
      </c>
    </row>
    <row r="7" spans="1:8" ht="30" customHeight="1">
      <c r="A7" s="116">
        <v>1</v>
      </c>
      <c r="B7" s="65">
        <v>2</v>
      </c>
      <c r="C7" s="116">
        <v>3</v>
      </c>
      <c r="D7" s="65">
        <v>4</v>
      </c>
      <c r="E7" s="116">
        <v>5</v>
      </c>
      <c r="F7" s="65">
        <v>6</v>
      </c>
      <c r="G7" s="116">
        <v>7</v>
      </c>
      <c r="H7" s="65">
        <v>8</v>
      </c>
    </row>
    <row r="8" spans="1:8" ht="28.5" customHeight="1">
      <c r="A8" s="511" t="s">
        <v>219</v>
      </c>
      <c r="B8" s="512"/>
      <c r="C8" s="512"/>
      <c r="D8" s="512"/>
      <c r="E8" s="512"/>
      <c r="F8" s="512"/>
      <c r="G8" s="512"/>
      <c r="H8" s="513"/>
    </row>
    <row r="9" spans="1:8" ht="59.25" customHeight="1">
      <c r="A9" s="117" t="s">
        <v>269</v>
      </c>
      <c r="B9" s="118">
        <v>6000</v>
      </c>
      <c r="C9" s="72">
        <f>SUM(C11:C12)</f>
        <v>0</v>
      </c>
      <c r="D9" s="72">
        <f>SUM(D11:D12)</f>
        <v>0</v>
      </c>
      <c r="E9" s="170">
        <f>SUM(E11:E12)</f>
        <v>0</v>
      </c>
      <c r="F9" s="171">
        <f>SUM(F11:F12)</f>
        <v>0</v>
      </c>
      <c r="G9" s="171">
        <f>F9-E9</f>
        <v>0</v>
      </c>
      <c r="H9" s="189" t="e">
        <f>(F9/E9)*100</f>
        <v>#DIV/0!</v>
      </c>
    </row>
    <row r="10" spans="1:8" ht="39.75" customHeight="1">
      <c r="A10" s="514" t="s">
        <v>166</v>
      </c>
      <c r="B10" s="515"/>
      <c r="C10" s="515"/>
      <c r="D10" s="515"/>
      <c r="E10" s="515"/>
      <c r="F10" s="515"/>
      <c r="G10" s="515"/>
      <c r="H10" s="516"/>
    </row>
    <row r="11" spans="1:8" ht="81" customHeight="1">
      <c r="A11" s="67" t="s">
        <v>167</v>
      </c>
      <c r="B11" s="118">
        <v>6010</v>
      </c>
      <c r="C11" s="73">
        <v>0</v>
      </c>
      <c r="D11" s="73"/>
      <c r="E11" s="73">
        <v>0</v>
      </c>
      <c r="F11" s="73"/>
      <c r="G11" s="72">
        <f t="shared" ref="G11:G12" si="0">F11-E11</f>
        <v>0</v>
      </c>
      <c r="H11" s="190" t="e">
        <f t="shared" ref="H11:H12" si="1">(F11/E11)*100</f>
        <v>#DIV/0!</v>
      </c>
    </row>
    <row r="12" spans="1:8" ht="63.75" customHeight="1">
      <c r="A12" s="67" t="s">
        <v>272</v>
      </c>
      <c r="B12" s="119">
        <v>6020</v>
      </c>
      <c r="C12" s="73">
        <v>0</v>
      </c>
      <c r="D12" s="73"/>
      <c r="E12" s="172">
        <v>0</v>
      </c>
      <c r="F12" s="173"/>
      <c r="G12" s="173">
        <f t="shared" si="0"/>
        <v>0</v>
      </c>
      <c r="H12" s="189" t="e">
        <f t="shared" si="1"/>
        <v>#DIV/0!</v>
      </c>
    </row>
    <row r="13" spans="1:8" ht="35.25" customHeight="1">
      <c r="A13" s="120"/>
      <c r="B13" s="121"/>
      <c r="C13" s="122"/>
      <c r="D13" s="122"/>
      <c r="E13" s="122"/>
      <c r="F13" s="122"/>
      <c r="G13" s="122"/>
      <c r="H13" s="123"/>
    </row>
    <row r="14" spans="1:8" ht="41.25" customHeight="1">
      <c r="A14" s="521" t="s">
        <v>291</v>
      </c>
      <c r="B14" s="522"/>
      <c r="C14" s="518" t="s">
        <v>89</v>
      </c>
      <c r="D14" s="518"/>
      <c r="E14" s="124"/>
      <c r="F14" s="519" t="s">
        <v>287</v>
      </c>
      <c r="G14" s="520"/>
      <c r="H14" s="520"/>
    </row>
    <row r="15" spans="1:8" ht="18.75">
      <c r="A15" s="57" t="s">
        <v>45</v>
      </c>
      <c r="B15" s="58"/>
      <c r="C15" s="517" t="s">
        <v>46</v>
      </c>
      <c r="D15" s="517"/>
      <c r="E15" s="58"/>
      <c r="F15" s="465" t="s">
        <v>115</v>
      </c>
      <c r="G15" s="465"/>
      <c r="H15" s="465"/>
    </row>
    <row r="16" spans="1:8">
      <c r="A16" s="125"/>
      <c r="B16" s="125"/>
      <c r="C16" s="125"/>
      <c r="D16" s="125"/>
      <c r="E16" s="125"/>
      <c r="F16" s="125"/>
      <c r="G16" s="125"/>
      <c r="H16" s="125"/>
    </row>
    <row r="17" spans="1:8">
      <c r="A17" s="125"/>
      <c r="B17" s="125"/>
      <c r="C17" s="125"/>
      <c r="D17" s="125"/>
      <c r="E17" s="125"/>
      <c r="F17" s="125"/>
      <c r="G17" s="125"/>
      <c r="H17" s="125"/>
    </row>
    <row r="18" spans="1:8" ht="3" customHeight="1">
      <c r="A18" s="125"/>
      <c r="B18" s="125"/>
      <c r="C18" s="125"/>
      <c r="D18" s="125"/>
      <c r="E18" s="125"/>
      <c r="F18" s="125"/>
      <c r="G18" s="125"/>
      <c r="H18" s="125"/>
    </row>
  </sheetData>
  <mergeCells count="14">
    <mergeCell ref="G2:H2"/>
    <mergeCell ref="A3:H3"/>
    <mergeCell ref="A4:H4"/>
    <mergeCell ref="A5:A6"/>
    <mergeCell ref="B5:B6"/>
    <mergeCell ref="C5:D5"/>
    <mergeCell ref="E5:H5"/>
    <mergeCell ref="A8:H8"/>
    <mergeCell ref="A10:H10"/>
    <mergeCell ref="C15:D15"/>
    <mergeCell ref="F15:H15"/>
    <mergeCell ref="C14:D14"/>
    <mergeCell ref="F14:H14"/>
    <mergeCell ref="A14:B14"/>
  </mergeCells>
  <pageMargins left="0.23622047244094491" right="0.15748031496062992" top="0.19685039370078741" bottom="0.19685039370078741" header="0.31496062992125984" footer="0.31496062992125984"/>
  <pageSetup paperSize="9" scale="85" orientation="landscape" r:id="rId1"/>
  <ignoredErrors>
    <ignoredError sqref="H11:H12 H9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10</vt:i4>
      </vt:variant>
      <vt:variant>
        <vt:lpstr>Именованные диапазоны</vt:lpstr>
      </vt:variant>
      <vt:variant>
        <vt:i4>12</vt:i4>
      </vt:variant>
    </vt:vector>
  </HeadingPairs>
  <TitlesOfParts>
    <vt:vector size="22" baseType="lpstr">
      <vt:lpstr>I. Фін результат</vt:lpstr>
      <vt:lpstr>Розшифровка фінрезультати</vt:lpstr>
      <vt:lpstr>ІІ. Розр. з бюджетом</vt:lpstr>
      <vt:lpstr>Розшифровка з розр з бюджет</vt:lpstr>
      <vt:lpstr>IV. Кап. інвестиції</vt:lpstr>
      <vt:lpstr>Розшифровка до капівидатків</vt:lpstr>
      <vt:lpstr>6.1. Інша інфо_1</vt:lpstr>
      <vt:lpstr>6.2. Інша інфо_2</vt:lpstr>
      <vt:lpstr>VII Статутн. капіт</vt:lpstr>
      <vt:lpstr>Розшифровка до Статутного</vt:lpstr>
      <vt:lpstr>'I. Фін результат'!Заголовки_для_печати</vt:lpstr>
      <vt:lpstr>'ІІ. Розр. з бюджетом'!Заголовки_для_печати</vt:lpstr>
      <vt:lpstr>'6.1. Інша інфо_1'!Область_печати</vt:lpstr>
      <vt:lpstr>'6.2. Інша інфо_2'!Область_печати</vt:lpstr>
      <vt:lpstr>'I. Фін результат'!Область_печати</vt:lpstr>
      <vt:lpstr>'IV. Кап. інвестиції'!Область_печати</vt:lpstr>
      <vt:lpstr>'VII Статутн. капіт'!Область_печати</vt:lpstr>
      <vt:lpstr>'ІІ. Розр. з бюджетом'!Область_печати</vt:lpstr>
      <vt:lpstr>'Розшифровка до капівидатків'!Область_печати</vt:lpstr>
      <vt:lpstr>'Розшифровка до Статутного'!Область_печати</vt:lpstr>
      <vt:lpstr>'Розшифровка з розр з бюджет'!Область_печати</vt:lpstr>
      <vt:lpstr>'Розшифровка фінрезультати'!Область_печати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Мельник Олена Володимирівна</dc:creator>
  <cp:lastModifiedBy>*</cp:lastModifiedBy>
  <cp:lastPrinted>2025-05-05T14:35:39Z</cp:lastPrinted>
  <dcterms:created xsi:type="dcterms:W3CDTF">2003-03-13T16:00:22Z</dcterms:created>
  <dcterms:modified xsi:type="dcterms:W3CDTF">2025-05-05T14:36:18Z</dcterms:modified>
</cp:coreProperties>
</file>